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201 - Most ev.č. 18035-2" sheetId="2" r:id="rId2"/>
    <sheet name="VORN - Vedlejší a ostatní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201 - Most ev.č. 18035-2'!$C$129:$K$573</definedName>
    <definedName name="_xlnm.Print_Area" localSheetId="1">'SO 201 - Most ev.č. 18035-2'!$C$4:$J$76,'SO 201 - Most ev.č. 18035-2'!$C$82:$J$111,'SO 201 - Most ev.č. 18035-2'!$C$117:$K$573</definedName>
    <definedName name="_xlnm.Print_Titles" localSheetId="1">'SO 201 - Most ev.č. 18035-2'!$129:$129</definedName>
    <definedName name="_xlnm._FilterDatabase" localSheetId="2" hidden="1">'VORN - Vedlejší a ostatní...'!$C$120:$K$143</definedName>
    <definedName name="_xlnm.Print_Area" localSheetId="2">'VORN - Vedlejší a ostatní...'!$C$4:$J$76,'VORN - Vedlejší a ostatní...'!$C$82:$J$102,'VORN - Vedlejší a ostatní...'!$C$108:$K$143</definedName>
    <definedName name="_xlnm.Print_Titles" localSheetId="2">'VORN - Vedlejší a ostatní...'!$120:$120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T134"/>
  <c r="R135"/>
  <c r="R134"/>
  <c r="P135"/>
  <c r="P134"/>
  <c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2" r="J37"/>
  <c r="J36"/>
  <c i="1" r="AY95"/>
  <c i="2" r="J35"/>
  <c i="1" r="AX95"/>
  <c i="2"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0"/>
  <c r="BH560"/>
  <c r="BG560"/>
  <c r="BF560"/>
  <c r="T560"/>
  <c r="R560"/>
  <c r="P560"/>
  <c r="BI558"/>
  <c r="BH558"/>
  <c r="BG558"/>
  <c r="BF558"/>
  <c r="T558"/>
  <c r="R558"/>
  <c r="P558"/>
  <c r="BI557"/>
  <c r="BH557"/>
  <c r="BG557"/>
  <c r="BF557"/>
  <c r="T557"/>
  <c r="R557"/>
  <c r="P557"/>
  <c r="BI553"/>
  <c r="BH553"/>
  <c r="BG553"/>
  <c r="BF553"/>
  <c r="T553"/>
  <c r="R553"/>
  <c r="P553"/>
  <c r="BI549"/>
  <c r="BH549"/>
  <c r="BG549"/>
  <c r="BF549"/>
  <c r="T549"/>
  <c r="R549"/>
  <c r="P549"/>
  <c r="BI546"/>
  <c r="BH546"/>
  <c r="BG546"/>
  <c r="BF546"/>
  <c r="T546"/>
  <c r="R546"/>
  <c r="P546"/>
  <c r="BI544"/>
  <c r="BH544"/>
  <c r="BG544"/>
  <c r="BF544"/>
  <c r="T544"/>
  <c r="R544"/>
  <c r="P544"/>
  <c r="BI540"/>
  <c r="BH540"/>
  <c r="BG540"/>
  <c r="BF540"/>
  <c r="T540"/>
  <c r="R540"/>
  <c r="P540"/>
  <c r="BI537"/>
  <c r="BH537"/>
  <c r="BG537"/>
  <c r="BF537"/>
  <c r="T537"/>
  <c r="T536"/>
  <c r="R537"/>
  <c r="R536"/>
  <c r="P537"/>
  <c r="P536"/>
  <c r="BI533"/>
  <c r="BH533"/>
  <c r="BG533"/>
  <c r="BF533"/>
  <c r="T533"/>
  <c r="R533"/>
  <c r="P533"/>
  <c r="BI530"/>
  <c r="BH530"/>
  <c r="BG530"/>
  <c r="BF530"/>
  <c r="T530"/>
  <c r="R530"/>
  <c r="P530"/>
  <c r="BI529"/>
  <c r="BH529"/>
  <c r="BG529"/>
  <c r="BF529"/>
  <c r="T529"/>
  <c r="R529"/>
  <c r="P529"/>
  <c r="BI526"/>
  <c r="BH526"/>
  <c r="BG526"/>
  <c r="BF526"/>
  <c r="T526"/>
  <c r="R526"/>
  <c r="P526"/>
  <c r="BI525"/>
  <c r="BH525"/>
  <c r="BG525"/>
  <c r="BF525"/>
  <c r="T525"/>
  <c r="R525"/>
  <c r="P525"/>
  <c r="BI523"/>
  <c r="BH523"/>
  <c r="BG523"/>
  <c r="BF523"/>
  <c r="T523"/>
  <c r="R523"/>
  <c r="P523"/>
  <c r="BI522"/>
  <c r="BH522"/>
  <c r="BG522"/>
  <c r="BF522"/>
  <c r="T522"/>
  <c r="R522"/>
  <c r="P522"/>
  <c r="BI519"/>
  <c r="BH519"/>
  <c r="BG519"/>
  <c r="BF519"/>
  <c r="T519"/>
  <c r="R519"/>
  <c r="P519"/>
  <c r="BI517"/>
  <c r="BH517"/>
  <c r="BG517"/>
  <c r="BF517"/>
  <c r="T517"/>
  <c r="R517"/>
  <c r="P517"/>
  <c r="BI513"/>
  <c r="BH513"/>
  <c r="BG513"/>
  <c r="BF513"/>
  <c r="T513"/>
  <c r="R513"/>
  <c r="P513"/>
  <c r="BI509"/>
  <c r="BH509"/>
  <c r="BG509"/>
  <c r="BF509"/>
  <c r="T509"/>
  <c r="R509"/>
  <c r="P509"/>
  <c r="BI505"/>
  <c r="BH505"/>
  <c r="BG505"/>
  <c r="BF505"/>
  <c r="T505"/>
  <c r="R505"/>
  <c r="P505"/>
  <c r="BI501"/>
  <c r="BH501"/>
  <c r="BG501"/>
  <c r="BF501"/>
  <c r="T501"/>
  <c r="R501"/>
  <c r="P501"/>
  <c r="BI497"/>
  <c r="BH497"/>
  <c r="BG497"/>
  <c r="BF497"/>
  <c r="T497"/>
  <c r="R497"/>
  <c r="P497"/>
  <c r="BI493"/>
  <c r="BH493"/>
  <c r="BG493"/>
  <c r="BF493"/>
  <c r="T493"/>
  <c r="R493"/>
  <c r="P493"/>
  <c r="BI489"/>
  <c r="BH489"/>
  <c r="BG489"/>
  <c r="BF489"/>
  <c r="T489"/>
  <c r="R489"/>
  <c r="P489"/>
  <c r="BI485"/>
  <c r="BH485"/>
  <c r="BG485"/>
  <c r="BF485"/>
  <c r="T485"/>
  <c r="R485"/>
  <c r="P485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2"/>
  <c r="BH472"/>
  <c r="BG472"/>
  <c r="BF472"/>
  <c r="T472"/>
  <c r="R472"/>
  <c r="P472"/>
  <c r="BI468"/>
  <c r="BH468"/>
  <c r="BG468"/>
  <c r="BF468"/>
  <c r="T468"/>
  <c r="R468"/>
  <c r="P468"/>
  <c r="BI464"/>
  <c r="BH464"/>
  <c r="BG464"/>
  <c r="BF464"/>
  <c r="T464"/>
  <c r="R464"/>
  <c r="P464"/>
  <c r="BI460"/>
  <c r="BH460"/>
  <c r="BG460"/>
  <c r="BF460"/>
  <c r="T460"/>
  <c r="R460"/>
  <c r="P460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4"/>
  <c r="BH444"/>
  <c r="BG444"/>
  <c r="BF444"/>
  <c r="T444"/>
  <c r="R444"/>
  <c r="P444"/>
  <c r="BI440"/>
  <c r="BH440"/>
  <c r="BG440"/>
  <c r="BF440"/>
  <c r="T440"/>
  <c r="R440"/>
  <c r="P440"/>
  <c r="BI434"/>
  <c r="BH434"/>
  <c r="BG434"/>
  <c r="BF434"/>
  <c r="T434"/>
  <c r="R434"/>
  <c r="P434"/>
  <c r="BI429"/>
  <c r="BH429"/>
  <c r="BG429"/>
  <c r="BF429"/>
  <c r="T429"/>
  <c r="R429"/>
  <c r="P429"/>
  <c r="BI427"/>
  <c r="BH427"/>
  <c r="BG427"/>
  <c r="BF427"/>
  <c r="T427"/>
  <c r="R427"/>
  <c r="P427"/>
  <c r="BI424"/>
  <c r="BH424"/>
  <c r="BG424"/>
  <c r="BF424"/>
  <c r="T424"/>
  <c r="R424"/>
  <c r="P424"/>
  <c r="BI422"/>
  <c r="BH422"/>
  <c r="BG422"/>
  <c r="BF422"/>
  <c r="T422"/>
  <c r="R422"/>
  <c r="P422"/>
  <c r="BI419"/>
  <c r="BH419"/>
  <c r="BG419"/>
  <c r="BF419"/>
  <c r="T419"/>
  <c r="R419"/>
  <c r="P419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5"/>
  <c r="BH395"/>
  <c r="BG395"/>
  <c r="BF395"/>
  <c r="T395"/>
  <c r="R395"/>
  <c r="P395"/>
  <c r="BI394"/>
  <c r="BH394"/>
  <c r="BG394"/>
  <c r="BF394"/>
  <c r="T394"/>
  <c r="R394"/>
  <c r="P394"/>
  <c r="BI390"/>
  <c r="BH390"/>
  <c r="BG390"/>
  <c r="BF390"/>
  <c r="T390"/>
  <c r="R390"/>
  <c r="P390"/>
  <c r="BI385"/>
  <c r="BH385"/>
  <c r="BG385"/>
  <c r="BF385"/>
  <c r="T385"/>
  <c r="R385"/>
  <c r="P385"/>
  <c r="BI382"/>
  <c r="BH382"/>
  <c r="BG382"/>
  <c r="BF382"/>
  <c r="T382"/>
  <c r="R382"/>
  <c r="P382"/>
  <c r="BI377"/>
  <c r="BH377"/>
  <c r="BG377"/>
  <c r="BF377"/>
  <c r="T377"/>
  <c r="R377"/>
  <c r="P377"/>
  <c r="BI373"/>
  <c r="BH373"/>
  <c r="BG373"/>
  <c r="BF373"/>
  <c r="T373"/>
  <c r="R373"/>
  <c r="P373"/>
  <c r="BI369"/>
  <c r="BH369"/>
  <c r="BG369"/>
  <c r="BF369"/>
  <c r="T369"/>
  <c r="R369"/>
  <c r="P369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1"/>
  <c r="BH341"/>
  <c r="BG341"/>
  <c r="BF341"/>
  <c r="T341"/>
  <c r="R341"/>
  <c r="P341"/>
  <c r="BI338"/>
  <c r="BH338"/>
  <c r="BG338"/>
  <c r="BF338"/>
  <c r="T338"/>
  <c r="R338"/>
  <c r="P338"/>
  <c r="BI334"/>
  <c r="BH334"/>
  <c r="BG334"/>
  <c r="BF334"/>
  <c r="T334"/>
  <c r="R334"/>
  <c r="P334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1"/>
  <c r="BH311"/>
  <c r="BG311"/>
  <c r="BF311"/>
  <c r="T311"/>
  <c r="R311"/>
  <c r="P311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3"/>
  <c r="BH293"/>
  <c r="BG293"/>
  <c r="BF293"/>
  <c r="T293"/>
  <c r="R293"/>
  <c r="P293"/>
  <c r="BI289"/>
  <c r="BH289"/>
  <c r="BG289"/>
  <c r="BF289"/>
  <c r="T289"/>
  <c r="R289"/>
  <c r="P289"/>
  <c r="BI287"/>
  <c r="BH287"/>
  <c r="BG287"/>
  <c r="BF287"/>
  <c r="T287"/>
  <c r="R287"/>
  <c r="P287"/>
  <c r="BI281"/>
  <c r="BH281"/>
  <c r="BG281"/>
  <c r="BF281"/>
  <c r="T281"/>
  <c r="R281"/>
  <c r="P281"/>
  <c r="BI277"/>
  <c r="BH277"/>
  <c r="BG277"/>
  <c r="BF277"/>
  <c r="T277"/>
  <c r="R277"/>
  <c r="P277"/>
  <c r="BI274"/>
  <c r="BH274"/>
  <c r="BG274"/>
  <c r="BF274"/>
  <c r="T274"/>
  <c r="R274"/>
  <c r="P274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7"/>
  <c r="BH257"/>
  <c r="BG257"/>
  <c r="BF257"/>
  <c r="T257"/>
  <c r="R257"/>
  <c r="P257"/>
  <c r="BI252"/>
  <c r="BH252"/>
  <c r="BG252"/>
  <c r="BF252"/>
  <c r="T252"/>
  <c r="R252"/>
  <c r="P252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31"/>
  <c r="BH231"/>
  <c r="BG231"/>
  <c r="BF231"/>
  <c r="T231"/>
  <c r="R231"/>
  <c r="P231"/>
  <c r="BI228"/>
  <c r="BH228"/>
  <c r="BG228"/>
  <c r="BF228"/>
  <c r="T228"/>
  <c r="R228"/>
  <c r="P228"/>
  <c r="BI227"/>
  <c r="BH227"/>
  <c r="BG227"/>
  <c r="BF227"/>
  <c r="T227"/>
  <c r="R227"/>
  <c r="P227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127"/>
  <c r="J17"/>
  <c r="J12"/>
  <c r="J124"/>
  <c r="E7"/>
  <c r="E120"/>
  <c i="1" r="L90"/>
  <c r="AM90"/>
  <c r="AM89"/>
  <c r="L89"/>
  <c r="AM87"/>
  <c r="L87"/>
  <c r="L85"/>
  <c r="L84"/>
  <c i="2" r="J569"/>
  <c r="J568"/>
  <c r="J567"/>
  <c r="J565"/>
  <c r="J563"/>
  <c r="J560"/>
  <c r="J558"/>
  <c r="J557"/>
  <c r="J553"/>
  <c r="J549"/>
  <c r="J546"/>
  <c r="BK544"/>
  <c r="BK540"/>
  <c r="BK537"/>
  <c r="BK533"/>
  <c r="BK530"/>
  <c r="BK529"/>
  <c r="BK526"/>
  <c r="BK525"/>
  <c r="BK523"/>
  <c r="BK522"/>
  <c r="BK519"/>
  <c r="BK517"/>
  <c r="BK513"/>
  <c r="BK509"/>
  <c r="BK505"/>
  <c r="BK501"/>
  <c r="BK497"/>
  <c r="BK493"/>
  <c r="BK489"/>
  <c r="BK485"/>
  <c r="BK482"/>
  <c r="BK479"/>
  <c r="BK476"/>
  <c r="BK472"/>
  <c r="BK468"/>
  <c r="BK464"/>
  <c r="BK460"/>
  <c r="BK454"/>
  <c r="BK451"/>
  <c r="BK448"/>
  <c r="BK444"/>
  <c r="BK440"/>
  <c r="J440"/>
  <c r="J434"/>
  <c r="BK427"/>
  <c r="BK424"/>
  <c r="BK422"/>
  <c r="BK419"/>
  <c r="BK417"/>
  <c r="J417"/>
  <c r="J414"/>
  <c r="J411"/>
  <c r="J408"/>
  <c r="J404"/>
  <c r="J403"/>
  <c r="J402"/>
  <c r="J401"/>
  <c r="J399"/>
  <c r="J397"/>
  <c r="J394"/>
  <c r="BK385"/>
  <c r="BK377"/>
  <c r="BK369"/>
  <c r="BK362"/>
  <c r="BK356"/>
  <c r="BK349"/>
  <c r="J341"/>
  <c r="BK334"/>
  <c r="BK328"/>
  <c r="J323"/>
  <c r="J322"/>
  <c r="J321"/>
  <c r="J320"/>
  <c r="J319"/>
  <c r="J318"/>
  <c r="BK315"/>
  <c r="BK306"/>
  <c r="BK298"/>
  <c r="BK293"/>
  <c r="BK287"/>
  <c r="J277"/>
  <c r="BK273"/>
  <c r="BK266"/>
  <c r="BK258"/>
  <c r="J252"/>
  <c r="BK247"/>
  <c r="J241"/>
  <c r="BK232"/>
  <c r="BK228"/>
  <c r="BK220"/>
  <c r="BK216"/>
  <c r="BK209"/>
  <c r="J202"/>
  <c r="BK197"/>
  <c r="BK191"/>
  <c r="BK184"/>
  <c r="J181"/>
  <c r="BK175"/>
  <c r="BK173"/>
  <c r="BK170"/>
  <c r="BK160"/>
  <c r="BK154"/>
  <c r="J148"/>
  <c r="J140"/>
  <c r="J133"/>
  <c r="BK399"/>
  <c r="BK397"/>
  <c r="BK394"/>
  <c r="J385"/>
  <c r="J377"/>
  <c r="J369"/>
  <c r="J362"/>
  <c r="J356"/>
  <c r="J349"/>
  <c r="BK341"/>
  <c r="J334"/>
  <c r="J328"/>
  <c r="BK323"/>
  <c r="J317"/>
  <c r="J315"/>
  <c r="J306"/>
  <c r="J298"/>
  <c r="J293"/>
  <c r="J287"/>
  <c r="BK277"/>
  <c r="J273"/>
  <c r="J266"/>
  <c r="J258"/>
  <c r="BK252"/>
  <c r="J247"/>
  <c r="BK241"/>
  <c r="BK235"/>
  <c r="J232"/>
  <c r="J228"/>
  <c r="BK222"/>
  <c r="J216"/>
  <c r="J209"/>
  <c r="BK202"/>
  <c r="J197"/>
  <c r="J191"/>
  <c r="J184"/>
  <c r="BK181"/>
  <c r="J175"/>
  <c r="J173"/>
  <c r="J170"/>
  <c r="BK163"/>
  <c r="J160"/>
  <c r="J154"/>
  <c r="BK148"/>
  <c r="BK140"/>
  <c r="BK133"/>
  <c i="3" r="BK140"/>
  <c r="J138"/>
  <c r="J137"/>
  <c r="J135"/>
  <c r="J129"/>
  <c r="J124"/>
  <c r="J140"/>
  <c r="BK138"/>
  <c r="BK135"/>
  <c r="BK129"/>
  <c r="BK124"/>
  <c i="2" r="BK569"/>
  <c r="BK568"/>
  <c r="BK567"/>
  <c r="BK565"/>
  <c r="BK563"/>
  <c r="BK560"/>
  <c r="BK558"/>
  <c r="BK557"/>
  <c r="BK553"/>
  <c r="BK549"/>
  <c r="BK546"/>
  <c r="J544"/>
  <c r="J540"/>
  <c r="J537"/>
  <c r="J533"/>
  <c r="J530"/>
  <c r="J529"/>
  <c r="J526"/>
  <c r="J525"/>
  <c r="J523"/>
  <c r="J522"/>
  <c r="J519"/>
  <c r="J517"/>
  <c r="J513"/>
  <c r="J509"/>
  <c r="J505"/>
  <c r="J501"/>
  <c r="J497"/>
  <c r="J493"/>
  <c r="J489"/>
  <c r="J485"/>
  <c r="J482"/>
  <c r="J479"/>
  <c r="J476"/>
  <c r="J472"/>
  <c r="J468"/>
  <c r="J464"/>
  <c r="J460"/>
  <c r="J454"/>
  <c r="J451"/>
  <c r="J448"/>
  <c r="J444"/>
  <c r="BK434"/>
  <c r="BK429"/>
  <c r="J429"/>
  <c r="J427"/>
  <c r="J424"/>
  <c r="J422"/>
  <c r="J419"/>
  <c r="BK414"/>
  <c r="BK411"/>
  <c r="BK408"/>
  <c r="BK404"/>
  <c r="BK403"/>
  <c r="BK402"/>
  <c r="BK401"/>
  <c r="BK400"/>
  <c r="BK398"/>
  <c r="BK395"/>
  <c r="BK390"/>
  <c r="J382"/>
  <c r="J373"/>
  <c r="J365"/>
  <c r="BK359"/>
  <c r="J353"/>
  <c r="BK345"/>
  <c r="BK338"/>
  <c r="J332"/>
  <c r="BK324"/>
  <c r="BK322"/>
  <c r="BK321"/>
  <c r="BK320"/>
  <c r="BK319"/>
  <c r="BK318"/>
  <c r="J316"/>
  <c r="BK311"/>
  <c r="J302"/>
  <c r="J294"/>
  <c r="J289"/>
  <c r="BK281"/>
  <c r="BK274"/>
  <c r="BK270"/>
  <c r="BK262"/>
  <c r="BK257"/>
  <c r="J251"/>
  <c r="BK244"/>
  <c r="BK238"/>
  <c r="J231"/>
  <c r="BK227"/>
  <c r="J222"/>
  <c r="J213"/>
  <c r="BK205"/>
  <c r="BK200"/>
  <c r="J193"/>
  <c r="BK188"/>
  <c r="BK183"/>
  <c r="J179"/>
  <c r="BK174"/>
  <c r="BK171"/>
  <c r="BK166"/>
  <c r="BK157"/>
  <c r="BK151"/>
  <c r="BK144"/>
  <c r="BK137"/>
  <c r="J400"/>
  <c r="J398"/>
  <c r="J395"/>
  <c r="J390"/>
  <c r="BK382"/>
  <c r="BK373"/>
  <c r="BK365"/>
  <c r="J359"/>
  <c r="BK353"/>
  <c r="J345"/>
  <c r="J338"/>
  <c r="BK332"/>
  <c r="J324"/>
  <c r="BK317"/>
  <c r="BK316"/>
  <c r="J311"/>
  <c r="BK302"/>
  <c r="BK294"/>
  <c r="BK289"/>
  <c r="J281"/>
  <c r="J274"/>
  <c r="J270"/>
  <c r="J262"/>
  <c r="J257"/>
  <c r="BK251"/>
  <c r="J244"/>
  <c r="J238"/>
  <c r="J235"/>
  <c r="BK231"/>
  <c r="J227"/>
  <c r="J220"/>
  <c r="BK213"/>
  <c r="J205"/>
  <c r="J200"/>
  <c r="BK193"/>
  <c r="J188"/>
  <c r="J183"/>
  <c r="BK179"/>
  <c r="J174"/>
  <c r="J171"/>
  <c r="J166"/>
  <c r="J163"/>
  <c r="J157"/>
  <c r="J151"/>
  <c r="J144"/>
  <c r="J137"/>
  <c i="1" r="AS94"/>
  <c i="3" r="BK133"/>
  <c r="BK128"/>
  <c r="BK137"/>
  <c r="J133"/>
  <c r="J128"/>
  <c i="2" l="1" r="P132"/>
  <c r="R132"/>
  <c r="BK196"/>
  <c r="J196"/>
  <c r="J99"/>
  <c r="R196"/>
  <c r="BK215"/>
  <c r="J215"/>
  <c r="J100"/>
  <c r="R215"/>
  <c r="BK261"/>
  <c r="J261"/>
  <c r="J101"/>
  <c r="R261"/>
  <c r="BK310"/>
  <c r="J310"/>
  <c r="J102"/>
  <c r="T310"/>
  <c r="P337"/>
  <c r="T337"/>
  <c r="P381"/>
  <c r="T381"/>
  <c r="P389"/>
  <c r="R389"/>
  <c r="BK518"/>
  <c r="J518"/>
  <c r="J106"/>
  <c r="R518"/>
  <c r="BK539"/>
  <c r="J539"/>
  <c r="J109"/>
  <c r="R539"/>
  <c r="BK566"/>
  <c r="J566"/>
  <c r="J110"/>
  <c r="R566"/>
  <c i="3" r="BK123"/>
  <c r="R123"/>
  <c r="BK136"/>
  <c r="J136"/>
  <c r="J100"/>
  <c r="P136"/>
  <c r="T136"/>
  <c i="2" r="BK132"/>
  <c r="J132"/>
  <c r="J98"/>
  <c r="T132"/>
  <c r="P196"/>
  <c r="T196"/>
  <c r="P215"/>
  <c r="T215"/>
  <c r="P261"/>
  <c r="T261"/>
  <c r="P310"/>
  <c r="R310"/>
  <c r="BK337"/>
  <c r="J337"/>
  <c r="J103"/>
  <c r="R337"/>
  <c r="BK381"/>
  <c r="J381"/>
  <c r="J104"/>
  <c r="R381"/>
  <c r="BK389"/>
  <c r="J389"/>
  <c r="J105"/>
  <c r="T389"/>
  <c r="P518"/>
  <c r="T518"/>
  <c r="P539"/>
  <c r="T539"/>
  <c r="P566"/>
  <c r="T566"/>
  <c i="3" r="P123"/>
  <c r="P122"/>
  <c r="P121"/>
  <c i="1" r="AU96"/>
  <c i="3" r="T123"/>
  <c r="T122"/>
  <c r="T121"/>
  <c r="R136"/>
  <c i="2" r="BK536"/>
  <c r="J536"/>
  <c r="J107"/>
  <c i="3" r="BK134"/>
  <c r="J134"/>
  <c r="J99"/>
  <c r="BK139"/>
  <c r="J139"/>
  <c r="J101"/>
  <c r="E85"/>
  <c r="F92"/>
  <c r="BE128"/>
  <c r="BE133"/>
  <c r="J89"/>
  <c r="BE124"/>
  <c r="BE129"/>
  <c r="BE135"/>
  <c r="BE137"/>
  <c r="BE138"/>
  <c r="BE140"/>
  <c i="2" r="E85"/>
  <c r="J89"/>
  <c r="F92"/>
  <c r="BE140"/>
  <c r="BE144"/>
  <c r="BE151"/>
  <c r="BE170"/>
  <c r="BE173"/>
  <c r="BE175"/>
  <c r="BE179"/>
  <c r="BE191"/>
  <c r="BE193"/>
  <c r="BE200"/>
  <c r="BE209"/>
  <c r="BE220"/>
  <c r="BE222"/>
  <c r="BE228"/>
  <c r="BE232"/>
  <c r="BE235"/>
  <c r="BE238"/>
  <c r="BE247"/>
  <c r="BE251"/>
  <c r="BE274"/>
  <c r="BE289"/>
  <c r="BE293"/>
  <c r="BE294"/>
  <c r="BE306"/>
  <c r="BE315"/>
  <c r="BE316"/>
  <c r="BE322"/>
  <c r="BE328"/>
  <c r="BE332"/>
  <c r="BE338"/>
  <c r="BE362"/>
  <c r="BE385"/>
  <c r="BE390"/>
  <c r="BE395"/>
  <c r="BE398"/>
  <c r="BE400"/>
  <c r="BE133"/>
  <c r="BE137"/>
  <c r="BE148"/>
  <c r="BE154"/>
  <c r="BE157"/>
  <c r="BE160"/>
  <c r="BE163"/>
  <c r="BE166"/>
  <c r="BE171"/>
  <c r="BE174"/>
  <c r="BE181"/>
  <c r="BE183"/>
  <c r="BE184"/>
  <c r="BE188"/>
  <c r="BE197"/>
  <c r="BE202"/>
  <c r="BE205"/>
  <c r="BE213"/>
  <c r="BE216"/>
  <c r="BE227"/>
  <c r="BE231"/>
  <c r="BE241"/>
  <c r="BE244"/>
  <c r="BE252"/>
  <c r="BE257"/>
  <c r="BE258"/>
  <c r="BE262"/>
  <c r="BE266"/>
  <c r="BE270"/>
  <c r="BE273"/>
  <c r="BE277"/>
  <c r="BE281"/>
  <c r="BE287"/>
  <c r="BE298"/>
  <c r="BE302"/>
  <c r="BE311"/>
  <c r="BE317"/>
  <c r="BE318"/>
  <c r="BE319"/>
  <c r="BE320"/>
  <c r="BE321"/>
  <c r="BE323"/>
  <c r="BE324"/>
  <c r="BE334"/>
  <c r="BE341"/>
  <c r="BE345"/>
  <c r="BE349"/>
  <c r="BE353"/>
  <c r="BE356"/>
  <c r="BE359"/>
  <c r="BE365"/>
  <c r="BE369"/>
  <c r="BE373"/>
  <c r="BE377"/>
  <c r="BE382"/>
  <c r="BE394"/>
  <c r="BE397"/>
  <c r="BE399"/>
  <c r="BE401"/>
  <c r="BE402"/>
  <c r="BE403"/>
  <c r="BE404"/>
  <c r="BE408"/>
  <c r="BE411"/>
  <c r="BE414"/>
  <c r="BE417"/>
  <c r="BE419"/>
  <c r="BE422"/>
  <c r="BE424"/>
  <c r="BE427"/>
  <c r="BE429"/>
  <c r="BE434"/>
  <c r="BE440"/>
  <c r="BE444"/>
  <c r="BE448"/>
  <c r="BE451"/>
  <c r="BE454"/>
  <c r="BE460"/>
  <c r="BE464"/>
  <c r="BE468"/>
  <c r="BE472"/>
  <c r="BE476"/>
  <c r="BE479"/>
  <c r="BE482"/>
  <c r="BE485"/>
  <c r="BE489"/>
  <c r="BE493"/>
  <c r="BE497"/>
  <c r="BE501"/>
  <c r="BE505"/>
  <c r="BE509"/>
  <c r="BE513"/>
  <c r="BE517"/>
  <c r="BE519"/>
  <c r="BE522"/>
  <c r="BE523"/>
  <c r="BE525"/>
  <c r="BE526"/>
  <c r="BE529"/>
  <c r="BE530"/>
  <c r="BE533"/>
  <c r="BE537"/>
  <c r="BE540"/>
  <c r="BE544"/>
  <c r="BE546"/>
  <c r="BE549"/>
  <c r="BE553"/>
  <c r="BE557"/>
  <c r="BE558"/>
  <c r="BE560"/>
  <c r="BE563"/>
  <c r="BE565"/>
  <c r="BE567"/>
  <c r="BE568"/>
  <c r="BE569"/>
  <c r="F36"/>
  <c i="1" r="BC95"/>
  <c i="2" r="F37"/>
  <c i="1" r="BD95"/>
  <c i="3" r="J34"/>
  <c i="1" r="AW96"/>
  <c i="3" r="F35"/>
  <c i="1" r="BB96"/>
  <c i="2" r="F34"/>
  <c i="1" r="BA95"/>
  <c i="2" r="J34"/>
  <c i="1" r="AW95"/>
  <c i="2" r="F35"/>
  <c i="1" r="BB95"/>
  <c i="3" r="F36"/>
  <c i="1" r="BC96"/>
  <c i="3" r="F34"/>
  <c i="1" r="BA96"/>
  <c i="3" r="F37"/>
  <c i="1" r="BD96"/>
  <c i="2" l="1" r="T538"/>
  <c r="P538"/>
  <c r="T131"/>
  <c r="T130"/>
  <c i="3" r="R122"/>
  <c r="R121"/>
  <c i="2" r="R538"/>
  <c i="3" r="BK122"/>
  <c r="BK121"/>
  <c r="J121"/>
  <c r="J96"/>
  <c i="2" r="R131"/>
  <c r="R130"/>
  <c r="P131"/>
  <c r="P130"/>
  <c i="1" r="AU95"/>
  <c i="2" r="BK538"/>
  <c r="J538"/>
  <c r="J108"/>
  <c i="3" r="J123"/>
  <c r="J98"/>
  <c i="2" r="BK131"/>
  <c r="J131"/>
  <c r="J97"/>
  <c r="F33"/>
  <c i="1" r="AZ95"/>
  <c r="BA94"/>
  <c r="W30"/>
  <c r="BD94"/>
  <c r="W33"/>
  <c r="BB94"/>
  <c r="W31"/>
  <c r="AU94"/>
  <c i="2" r="J33"/>
  <c i="1" r="AV95"/>
  <c r="AT95"/>
  <c r="BC94"/>
  <c r="W32"/>
  <c i="3" r="J33"/>
  <c i="1" r="AV96"/>
  <c r="AT96"/>
  <c i="3" r="F33"/>
  <c i="1" r="AZ96"/>
  <c i="3" l="1" r="J122"/>
  <c r="J97"/>
  <c i="2" r="BK130"/>
  <c r="J130"/>
  <c i="3" r="J30"/>
  <c i="1" r="AG96"/>
  <c i="2" r="J30"/>
  <c i="1" r="AG95"/>
  <c r="AY94"/>
  <c r="AW94"/>
  <c r="AK30"/>
  <c r="AZ94"/>
  <c r="W29"/>
  <c r="AX94"/>
  <c i="2" l="1" r="J39"/>
  <c i="3" r="J39"/>
  <c i="2" r="J96"/>
  <c i="1" r="AN95"/>
  <c r="AN96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<sst xmlns="http://schemas.openxmlformats.org/spreadsheetml/2006/main">
  <si>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</si>
  <si>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</si>
  <si>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</si>
  <si>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</si>
  <si>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</si>
  <si>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{80eb7b25-a4a7-4ba6-99bc-4164ee96df7f}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</si>
  <si>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</si>
  <si>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</si>
  <si>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</si>
  <si>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</si>
  <si>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</si>
  <si>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</si>
  <si>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</si>
  <si>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</si>
  <si>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47/2022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</si>
  <si>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</si>
  <si>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</si>
  <si>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Most ev.č. 18035-2 Dnešice - oprava</t>
  </si>
  <si>
    <t>KSO:</t>
  </si>
  <si>
    <t>CC-CZ:</t>
  </si>
  <si>
    <t>Místo:</t>
  </si>
  <si>
    <t>Dnešice</t>
  </si>
  <si>
    <t>Datum:</t>
  </si>
  <si>
    <t>18. 2. 2022</t>
  </si>
  <si>
    <t>Zadavatel:</t>
  </si>
  <si>
    <t>IČ:</t>
  </si>
  <si>
    <t>Správa a údržba silnic plzeňského kraje p.o.</t>
  </si>
  <si>
    <t>DIČ:</t>
  </si>
  <si>
    <t>Uchazeč:</t>
  </si>
  <si>
    <t>Vyplň údaj</t>
  </si>
  <si>
    <t>Projektant:</t>
  </si>
  <si>
    <t>Martin Hejduk</t>
  </si>
  <si>
    <t>True</t>
  </si>
  <si>
    <t>Zpracovatel:</t>
  </si>
  <si>
    <t>01890000</t>
  </si>
  <si>
    <t>Jan Petr</t>
  </si>
  <si>
    <t>CZ8604200451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</si>
  <si>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</si>
  <si>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</si>
  <si>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</si>
  <si>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</si>
  <si>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</si>
  <si>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</si>
  <si>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</si>
  <si>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</si>
  <si>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</si>
  <si>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</si>
  <si>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</si>
  <si>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</si>
  <si>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</si>
  <si>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</si>
  <si>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</si>
  <si>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</si>
  <si>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</si>
  <si>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</si>
  <si>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</si>
  <si>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</si>
  <si>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</si>
  <si>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</si>
  <si>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</si>
  <si>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</si>
  <si>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</si>
  <si>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</si>
  <si>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</si>
  <si>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</si>
  <si>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</si>
  <si>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</si>
  <si>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</si>
  <si>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</si>
  <si>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</si>
  <si>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</si>
  <si>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</si>
  <si>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</si>
  <si>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</si>
  <si>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</si>
  <si>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</si>
  <si>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</si>
  <si>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</si>
  <si>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</si>
  <si>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</si>
  <si>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</si>
  <si>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</si>
  <si>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</si>
  <si>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201</t>
  </si>
  <si>
    <t>Most ev.č. 18035-2</t>
  </si>
  <si>
    <t>STA</t>
  </si>
  <si>
    <t>1</t>
  </si>
  <si>
    <t>{6ef2ee5d-c008-4281-a4bb-45742227b1db}</t>
  </si>
  <si>
    <t>2</t>
  </si>
  <si>
    <t>VORN</t>
  </si>
  <si>
    <t>Vedlejší a ostatní rozpočtové náklady</t>
  </si>
  <si>
    <t>VON</t>
  </si>
  <si>
    <t>{9b1f5983-6093-489b-9744-d15772aefc3e}</t>
  </si>
  <si>
    <t>KRYCÍ LIST SOUPISU PRACÍ</t>
  </si>
  <si>
    <t>Objekt:</t>
  </si>
  <si>
    <t>SO 201 - Most ev.č. 18035-2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</si>
  <si>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</si>
  <si>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</si>
  <si>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</si>
  <si>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</si>
  <si>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</si>
  <si>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</si>
  <si>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</si>
  <si>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</si>
  <si>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</si>
  <si>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</si>
  <si>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</si>
  <si>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</si>
  <si>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</si>
  <si>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</si>
  <si>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</si>
  <si>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</si>
  <si>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</si>
  <si>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</si>
  <si>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</si>
  <si>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</si>
  <si>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</si>
  <si>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</si>
  <si>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</si>
  <si>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</si>
  <si>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</si>
  <si>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</si>
  <si>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</si>
  <si>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</si>
  <si>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</si>
  <si>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</si>
  <si>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</si>
  <si>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</si>
  <si>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</si>
  <si>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</si>
  <si>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</si>
  <si>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</si>
  <si>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</si>
  <si>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113105112</t>
  </si>
  <si>
    <t>Rozebrání dlažeb z lomového kamene kladených na sucho vyspárované MC</t>
  </si>
  <si>
    <t>m2</t>
  </si>
  <si>
    <t>CS ÚRS 2022 01</t>
  </si>
  <si>
    <t>4</t>
  </si>
  <si>
    <t>-1529385189</t>
  </si>
  <si>
    <t>VV</t>
  </si>
  <si>
    <t>zádlažba kolem stávajícího mostu</t>
  </si>
  <si>
    <t>((0,60+1,30)*1,2+1,30)</t>
  </si>
  <si>
    <t>Součet</t>
  </si>
  <si>
    <t>113106171</t>
  </si>
  <si>
    <t>Rozebrání dlažeb vozovek ze zámkové dlažby s ložem z kameniva ručně</t>
  </si>
  <si>
    <t>-763382801</t>
  </si>
  <si>
    <t>12,70+13,0</t>
  </si>
  <si>
    <t>3</t>
  </si>
  <si>
    <t>113107165</t>
  </si>
  <si>
    <t>Odstranění podkladu z kameniva drceného tl přes 400 do 500 mm strojně pl přes 50 do 200 m2</t>
  </si>
  <si>
    <t>-235842581</t>
  </si>
  <si>
    <t>vozovka tl 510 mm</t>
  </si>
  <si>
    <t>222,40-106,50</t>
  </si>
  <si>
    <t>113107322</t>
  </si>
  <si>
    <t>Odstranění podkladu z kameniva drceného tl přes 100 do 200 mm strojně pl do 50 m2</t>
  </si>
  <si>
    <t>1483658057</t>
  </si>
  <si>
    <t>chodník tl. 180 mm</t>
  </si>
  <si>
    <t>12,70+12,20</t>
  </si>
  <si>
    <t>5</t>
  </si>
  <si>
    <t>113154235.R01</t>
  </si>
  <si>
    <t>Frézování živičného krytu tl 150 mm do 1000 m2 bez překážek v trase</t>
  </si>
  <si>
    <t>1432335350</t>
  </si>
  <si>
    <t>222,40+28,40</t>
  </si>
  <si>
    <t>6</t>
  </si>
  <si>
    <t>113201111</t>
  </si>
  <si>
    <t>Vytrhání obrub chodníkových ležatých</t>
  </si>
  <si>
    <t>m</t>
  </si>
  <si>
    <t>-1271133375</t>
  </si>
  <si>
    <t xml:space="preserve"> 3,60</t>
  </si>
  <si>
    <t>7</t>
  </si>
  <si>
    <t>113201112</t>
  </si>
  <si>
    <t>Vytrhání obrub silničních ležatých</t>
  </si>
  <si>
    <t>1684344251</t>
  </si>
  <si>
    <t>(9,0+9,0)</t>
  </si>
  <si>
    <t>8</t>
  </si>
  <si>
    <t>113201112.R01</t>
  </si>
  <si>
    <t>Vytrhání obrub kamenných</t>
  </si>
  <si>
    <t>837558934</t>
  </si>
  <si>
    <t>"obrubníky na mostě a mimo most" (2*15,90+4,0)</t>
  </si>
  <si>
    <t>9</t>
  </si>
  <si>
    <t>113204111</t>
  </si>
  <si>
    <t>Vytrhání obrub záhonových</t>
  </si>
  <si>
    <t>-795641858</t>
  </si>
  <si>
    <t>8,70+8,40</t>
  </si>
  <si>
    <t>10</t>
  </si>
  <si>
    <t>121151103</t>
  </si>
  <si>
    <t>Sejmutí ornice plochy do 100 m2 tl vrstvy do 200 mm strojně</t>
  </si>
  <si>
    <t>256767833</t>
  </si>
  <si>
    <t>7,80+10,60+4,80+8,30</t>
  </si>
  <si>
    <t>11</t>
  </si>
  <si>
    <t>122251101</t>
  </si>
  <si>
    <t>Odkopávky a prokopávky nezapažené v hornině třídy těžitelnosti I skupiny 3 objem do 20 m3 strojně</t>
  </si>
  <si>
    <t>m3</t>
  </si>
  <si>
    <t>-64196287</t>
  </si>
  <si>
    <t>"přechodové oblasti" (0,90+0,70)*8,85</t>
  </si>
  <si>
    <t>"pro dlažbu" (0,50+0,80+1,50+1,60)*0,15</t>
  </si>
  <si>
    <t>12</t>
  </si>
  <si>
    <t>162751117</t>
  </si>
  <si>
    <t>Vodorovné přemístění přes 9 000 do 10000 m výkopku/sypaniny z horniny třídy těžitelnosti I skupiny 1 až 3</t>
  </si>
  <si>
    <t>1395493947</t>
  </si>
  <si>
    <t>13</t>
  </si>
  <si>
    <t>162751119</t>
  </si>
  <si>
    <t>Příplatek k vodorovnému přemístění výkopku/sypaniny z horniny třídy těžitelnosti I skupiny 1 až 3 ZKD 1000 m přes 10000 m</t>
  </si>
  <si>
    <t>1704884978</t>
  </si>
  <si>
    <t>14,82*10 'Přepočtené koeficientem množství</t>
  </si>
  <si>
    <t>14</t>
  </si>
  <si>
    <t>166151101</t>
  </si>
  <si>
    <t>Přehození neulehlého výkopku z horniny třídy těžitelnosti I skupiny 1 až 3 strojně</t>
  </si>
  <si>
    <t>-821605930</t>
  </si>
  <si>
    <t>167151101</t>
  </si>
  <si>
    <t>Nakládání výkopku z hornin třídy těžitelnosti I skupiny 1 až 3 do 100 m3</t>
  </si>
  <si>
    <t>-610551279</t>
  </si>
  <si>
    <t>16</t>
  </si>
  <si>
    <t>171151103</t>
  </si>
  <si>
    <t>Uložení sypaniny z hornin soudržných do násypů zhutněných strojně</t>
  </si>
  <si>
    <t>1848682912</t>
  </si>
  <si>
    <t>Přechodový klín z vhodné zeminy</t>
  </si>
  <si>
    <t>2*0,60*8,85</t>
  </si>
  <si>
    <t>17</t>
  </si>
  <si>
    <t>M</t>
  </si>
  <si>
    <t>10364100</t>
  </si>
  <si>
    <t>zemina pro terénní úpravy - tříděná</t>
  </si>
  <si>
    <t>t</t>
  </si>
  <si>
    <t>-1683804412</t>
  </si>
  <si>
    <t>10,62*1,8 'Přepočtené koeficientem množství</t>
  </si>
  <si>
    <t>18</t>
  </si>
  <si>
    <t>171201221</t>
  </si>
  <si>
    <t>Poplatek za uložení na skládce (skládkovné) zeminy a kamení kód odpadu 17 05 04</t>
  </si>
  <si>
    <t>-266123402</t>
  </si>
  <si>
    <t>14,82*1,8 'Přepočtené koeficientem množství</t>
  </si>
  <si>
    <t>19</t>
  </si>
  <si>
    <t>171251201</t>
  </si>
  <si>
    <t>Uložení sypaniny na skládky nebo meziskládky</t>
  </si>
  <si>
    <t>-1618332673</t>
  </si>
  <si>
    <t>20</t>
  </si>
  <si>
    <t>181111131</t>
  </si>
  <si>
    <t>Plošná úprava terénu do 500 m2 zemina skupiny 1 až 4 nerovnosti přes 150 do 200 mm v rovinně a svahu do 1:5</t>
  </si>
  <si>
    <t>-2015737182</t>
  </si>
  <si>
    <t xml:space="preserve">Ohumusování svahů </t>
  </si>
  <si>
    <t>7,00+4,70+8,00+8,10</t>
  </si>
  <si>
    <t>181411131</t>
  </si>
  <si>
    <t>Založení parkového trávníku výsevem pl do 1000 m2 v rovině a ve svahu do 1:5</t>
  </si>
  <si>
    <t>-1710760449</t>
  </si>
  <si>
    <t>22</t>
  </si>
  <si>
    <t>00572410</t>
  </si>
  <si>
    <t>osivo směs travní parková</t>
  </si>
  <si>
    <t>kg</t>
  </si>
  <si>
    <t>1917423686</t>
  </si>
  <si>
    <t>27,8*0,02 'Přepočtené koeficientem množství</t>
  </si>
  <si>
    <t>23</t>
  </si>
  <si>
    <t>181951112</t>
  </si>
  <si>
    <t>Úprava pláně v hornině třídy těžitelnosti I skupiny 1 až 3 se zhutněním strojně</t>
  </si>
  <si>
    <t>618772601</t>
  </si>
  <si>
    <t>2*0,80*8,85+115,90+12,70+13,0+((0,60+1,30)*1,2+1,30)</t>
  </si>
  <si>
    <t>Zakládání</t>
  </si>
  <si>
    <t>24</t>
  </si>
  <si>
    <t>211971110</t>
  </si>
  <si>
    <t>Zřízení opláštění žeber nebo trativodů geotextilií v rýze nebo zářezu sklonu do 1:2</t>
  </si>
  <si>
    <t>13542926</t>
  </si>
  <si>
    <t>2*0,5*8,85</t>
  </si>
  <si>
    <t>25</t>
  </si>
  <si>
    <t>69311081</t>
  </si>
  <si>
    <t>geotextilie netkaná separační, ochranná, filtrační, drenážní PES 300g/m2</t>
  </si>
  <si>
    <t>-1001518487</t>
  </si>
  <si>
    <t>8,85*1,1845 'Přepočtené koeficientem množství</t>
  </si>
  <si>
    <t>26</t>
  </si>
  <si>
    <t>212750103.R01</t>
  </si>
  <si>
    <t>Trativod z drenážních trubek PVC-U SN 8 perforace 360° včetně lože otevřený výkop DN 160 pro budovy plocha pro vtékání vody min. 80 cm2/m</t>
  </si>
  <si>
    <t>175593481</t>
  </si>
  <si>
    <t>2*8,85</t>
  </si>
  <si>
    <t>27</t>
  </si>
  <si>
    <t>212750133.R01</t>
  </si>
  <si>
    <t>Trativod z drenážních trubek PVC-U SN 8 neperforovaná včetně lože otevřený výkop DN 160 pro budovy plocha pro vtékání vody min. 80 cm2/m</t>
  </si>
  <si>
    <t>593526397</t>
  </si>
  <si>
    <t>drenáž mimo most s vyústěním (bez perforace)</t>
  </si>
  <si>
    <t>2*0,60+2*2,30</t>
  </si>
  <si>
    <t>28</t>
  </si>
  <si>
    <t>213141111.R01</t>
  </si>
  <si>
    <t>Zřízení vrstvy z geotextilie - svislá část</t>
  </si>
  <si>
    <t>1572639258</t>
  </si>
  <si>
    <t>"rubová svislá strana závěrných zídek (izolace)" 2*1,2*8,85</t>
  </si>
  <si>
    <t>"křídla" 2*(1,10+1,20)+4*0,90*0,60</t>
  </si>
  <si>
    <t>29</t>
  </si>
  <si>
    <t>-1827701216</t>
  </si>
  <si>
    <t>28*1,1845 'Přepočtené koeficientem množství</t>
  </si>
  <si>
    <t>Svislé a kompletní konstrukce</t>
  </si>
  <si>
    <t>30</t>
  </si>
  <si>
    <t>311101214</t>
  </si>
  <si>
    <t>Vytvoření prostupů přes 0,10 do 0,20 m2 ve zdech nosných osazením vložek z trub, dílců, tvarovek</t>
  </si>
  <si>
    <t>609400273</t>
  </si>
  <si>
    <t>Prostupy pro drenáž skrz křídla</t>
  </si>
  <si>
    <t>2*0,6</t>
  </si>
  <si>
    <t>31</t>
  </si>
  <si>
    <t>28611167</t>
  </si>
  <si>
    <t>trubka kanalizační PVC DN 180x1000mm SN8</t>
  </si>
  <si>
    <t>1500041388</t>
  </si>
  <si>
    <t>1,2*1,01 'Přepočtené koeficientem množství</t>
  </si>
  <si>
    <t>32</t>
  </si>
  <si>
    <t>317171126</t>
  </si>
  <si>
    <t>Kotvení monolitického betonu římsy do mostovky kotvou do vývrtu</t>
  </si>
  <si>
    <t>kus</t>
  </si>
  <si>
    <t>-1114582859</t>
  </si>
  <si>
    <t>P</t>
  </si>
  <si>
    <t>Poznámka k položce:_x000d_
Vrtání + lepení římsových kotev</t>
  </si>
  <si>
    <t>profil 28 mm (pro kotvy říms do NK a křídel)</t>
  </si>
  <si>
    <t>34</t>
  </si>
  <si>
    <t>33</t>
  </si>
  <si>
    <t>RMAT0002</t>
  </si>
  <si>
    <t>kotva římsy do vývrtu</t>
  </si>
  <si>
    <t>205772357</t>
  </si>
  <si>
    <t>317321118</t>
  </si>
  <si>
    <t>Mostní římsy ze ŽB C 30/37</t>
  </si>
  <si>
    <t>217463468</t>
  </si>
  <si>
    <t>2*0,43*15,90</t>
  </si>
  <si>
    <t>35</t>
  </si>
  <si>
    <t>317321191</t>
  </si>
  <si>
    <t>Příplatek k mostním římsám ze ŽB za betonáž malého rozsahu do 25 m3</t>
  </si>
  <si>
    <t>-756842323</t>
  </si>
  <si>
    <t>36</t>
  </si>
  <si>
    <t>317353121</t>
  </si>
  <si>
    <t>Bednění mostních říms všech tvarů - zřízení</t>
  </si>
  <si>
    <t>-1126351816</t>
  </si>
  <si>
    <t>2*(0,90*0,25)*15,90+4*0,43</t>
  </si>
  <si>
    <t>37</t>
  </si>
  <si>
    <t>317353221</t>
  </si>
  <si>
    <t>Bednění mostních říms všech tvarů - odstranění</t>
  </si>
  <si>
    <t>1656891311</t>
  </si>
  <si>
    <t>38</t>
  </si>
  <si>
    <t>317361116</t>
  </si>
  <si>
    <t>Výztuž mostních říms z betonářské oceli 10 505</t>
  </si>
  <si>
    <t>1776058926</t>
  </si>
  <si>
    <t>13,674*0,17</t>
  </si>
  <si>
    <t>39</t>
  </si>
  <si>
    <t>348171111</t>
  </si>
  <si>
    <t xml:space="preserve">Osazení mostního ocelového zábradlí </t>
  </si>
  <si>
    <t>440399564</t>
  </si>
  <si>
    <t>2*15,90</t>
  </si>
  <si>
    <t>40</t>
  </si>
  <si>
    <t>RMAT0001</t>
  </si>
  <si>
    <t>mostní ocelové zábradlí se svislou výplní z otevřených profilů - specifikace a provedení zcela dle PD</t>
  </si>
  <si>
    <t>-675934957</t>
  </si>
  <si>
    <t>Poznámka k položce:_x000d_
min. výška 1,1 m, vč. povrch. úpravy, VTD</t>
  </si>
  <si>
    <t>31,8*1,1 'Přepočtené koeficientem množství</t>
  </si>
  <si>
    <t>41</t>
  </si>
  <si>
    <t>348321118.R01</t>
  </si>
  <si>
    <t>Mostní zídky a křídla ze ŽB C 30/37</t>
  </si>
  <si>
    <t>706534831</t>
  </si>
  <si>
    <t>"závěrné zídky" 2*0,20*10,05</t>
  </si>
  <si>
    <t>"křídla" 4*0,40*0,60</t>
  </si>
  <si>
    <t>42</t>
  </si>
  <si>
    <t>348321191</t>
  </si>
  <si>
    <t>Příplatek k zábradelním římsám ze ŽB za betonáž malého rozsahu do 25 m3</t>
  </si>
  <si>
    <t>164887800</t>
  </si>
  <si>
    <t>43</t>
  </si>
  <si>
    <t>348351111.R01</t>
  </si>
  <si>
    <t>Bednění mostních zídek a křídel - zřízení</t>
  </si>
  <si>
    <t>-1328286599</t>
  </si>
  <si>
    <t>Bednění závěrných zídek a křídel:</t>
  </si>
  <si>
    <t>"závěrné zídky" 2*(0,30+0,40)*10,05+4*0,20</t>
  </si>
  <si>
    <t>"křídla" 8*0,40+4*0,40*0,60</t>
  </si>
  <si>
    <t>44</t>
  </si>
  <si>
    <t>348351311.R01</t>
  </si>
  <si>
    <t>Bednění mostních zídek a křídel - odstranění</t>
  </si>
  <si>
    <t>1292853865</t>
  </si>
  <si>
    <t>45</t>
  </si>
  <si>
    <t>348361416.R01</t>
  </si>
  <si>
    <t>Výztuž mostních zídek a křídel z betonářské oceli 10 505</t>
  </si>
  <si>
    <t>77061319</t>
  </si>
  <si>
    <t>4,98*0,17</t>
  </si>
  <si>
    <t>Vodorovné konstrukce</t>
  </si>
  <si>
    <t>46</t>
  </si>
  <si>
    <t>421321128</t>
  </si>
  <si>
    <t>Mostní nosné konstrukce deskové ze ŽB C 30/37</t>
  </si>
  <si>
    <t>-1368051688</t>
  </si>
  <si>
    <t>Spádová deska ze žb</t>
  </si>
  <si>
    <t>1,10*12,80</t>
  </si>
  <si>
    <t>47</t>
  </si>
  <si>
    <t>421321128.R01</t>
  </si>
  <si>
    <t>Mostní nosné konstrukce deskové ze ŽB C 30/37 - příplatek za spád desky</t>
  </si>
  <si>
    <t>1243287466</t>
  </si>
  <si>
    <t>48</t>
  </si>
  <si>
    <t>421351111.R01</t>
  </si>
  <si>
    <t>Bednění spádové desky - zřízení</t>
  </si>
  <si>
    <t>-531446736</t>
  </si>
  <si>
    <t>2*1,1+(0,14+0,13)*12,80</t>
  </si>
  <si>
    <t>49</t>
  </si>
  <si>
    <t>421351211.R01</t>
  </si>
  <si>
    <t>Bednění spádové desky - odstranění</t>
  </si>
  <si>
    <t>1445933571</t>
  </si>
  <si>
    <t>50</t>
  </si>
  <si>
    <t>421361216.R01</t>
  </si>
  <si>
    <t>Výztuž ŽB spádové desky z betonářské oceli 10 505</t>
  </si>
  <si>
    <t>-852811325</t>
  </si>
  <si>
    <t>14,08*0,2</t>
  </si>
  <si>
    <t>51</t>
  </si>
  <si>
    <t>421R001</t>
  </si>
  <si>
    <t>Vlys do bednění říms</t>
  </si>
  <si>
    <t>-1605379697</t>
  </si>
  <si>
    <t>pro tvorbu letopočtu a loga zhotovitele na římsy</t>
  </si>
  <si>
    <t>52</t>
  </si>
  <si>
    <t>451317777</t>
  </si>
  <si>
    <t>Podklad nebo lože pod dlažbu vodorovný nebo do sklonu 1:5 z betonu prostého tl přes 50 do 100 mm</t>
  </si>
  <si>
    <t>10354398</t>
  </si>
  <si>
    <t>podkladní beton pod dlažby</t>
  </si>
  <si>
    <t>(1,20+1,2*(0,40+0,60+1,40+1,80))</t>
  </si>
  <si>
    <t>pod římsami v místě křídel</t>
  </si>
  <si>
    <t>4*0,70</t>
  </si>
  <si>
    <t>53</t>
  </si>
  <si>
    <t>451319777</t>
  </si>
  <si>
    <t>Příplatek ZKD 10 mm tl u podkladu nebo lože pod dlažbu z betonu</t>
  </si>
  <si>
    <t>1675247477</t>
  </si>
  <si>
    <t>9,04*5 'Přepočtené koeficientem množství</t>
  </si>
  <si>
    <t>54</t>
  </si>
  <si>
    <t>451319777.R01</t>
  </si>
  <si>
    <t>Bednění podkladního betonu - zřízení</t>
  </si>
  <si>
    <t>277009988</t>
  </si>
  <si>
    <t>2*0,15*8,85</t>
  </si>
  <si>
    <t>4*1,70*0,15</t>
  </si>
  <si>
    <t>55</t>
  </si>
  <si>
    <t>451319777.R02</t>
  </si>
  <si>
    <t>Bednění podkladního betonu - odstranění</t>
  </si>
  <si>
    <t>1575645</t>
  </si>
  <si>
    <t>56</t>
  </si>
  <si>
    <t>451576121</t>
  </si>
  <si>
    <t>Podkladní a výplňová vrstva ze štěrkopísku tl do 200 mm</t>
  </si>
  <si>
    <t>-1290237858</t>
  </si>
  <si>
    <t>ochrana těsnící fólie, tl. 2x150 mm</t>
  </si>
  <si>
    <t>57</t>
  </si>
  <si>
    <t>451577777</t>
  </si>
  <si>
    <t>Podklad nebo lože pod dlažbu vodorovný nebo do sklonu 1:5 z kameniva těženého tl přes 30 do 100 mm</t>
  </si>
  <si>
    <t>-277745331</t>
  </si>
  <si>
    <t>chodník</t>
  </si>
  <si>
    <t>12,80+13,00</t>
  </si>
  <si>
    <t>58</t>
  </si>
  <si>
    <t>452312131</t>
  </si>
  <si>
    <t>Sedlové lože z betonu prostého tř. C 12/15 otevřený výkop</t>
  </si>
  <si>
    <t>-403379621</t>
  </si>
  <si>
    <t>pod drenážní potrubí</t>
  </si>
  <si>
    <t>2*0,15*0,30*8,85</t>
  </si>
  <si>
    <t>59</t>
  </si>
  <si>
    <t>457621161.R01</t>
  </si>
  <si>
    <t>Plášťové těsnění sklon do 5° uzavírací vrstva jednoduchá</t>
  </si>
  <si>
    <t>1902041212</t>
  </si>
  <si>
    <t>pečetící vrstva izolace</t>
  </si>
  <si>
    <t>128,30+2*10,05*0,51</t>
  </si>
  <si>
    <t>Komunikace pozemní</t>
  </si>
  <si>
    <t>60</t>
  </si>
  <si>
    <t>564851011</t>
  </si>
  <si>
    <t>Podklad ze štěrkodrtě ŠD plochy do 100 m2 tl 150 mm</t>
  </si>
  <si>
    <t>-1748666908</t>
  </si>
  <si>
    <t>chodníky</t>
  </si>
  <si>
    <t>61</t>
  </si>
  <si>
    <t>564871111</t>
  </si>
  <si>
    <t>Podklad ze štěrkodrtě ŠD plochy přes 100 m2 tl 250 mm</t>
  </si>
  <si>
    <t>1653021866</t>
  </si>
  <si>
    <t>62</t>
  </si>
  <si>
    <t>564962111</t>
  </si>
  <si>
    <t>Podklad z mechanicky zpevněného kameniva MZK tl 200 mm</t>
  </si>
  <si>
    <t>-977406310</t>
  </si>
  <si>
    <t>63</t>
  </si>
  <si>
    <t>565166122</t>
  </si>
  <si>
    <t>Asfaltový beton vrstva podkladní ACP 22 (obalované kamenivo OKH) tl 90 mm š přes 3 m</t>
  </si>
  <si>
    <t>-1187077788</t>
  </si>
  <si>
    <t>64</t>
  </si>
  <si>
    <t>573111112</t>
  </si>
  <si>
    <t>Postřik živičný infiltrační s posypem z asfaltu množství 1 kg/m2</t>
  </si>
  <si>
    <t>467424870</t>
  </si>
  <si>
    <t>65</t>
  </si>
  <si>
    <t>573211107</t>
  </si>
  <si>
    <t>Postřik živičný spojovací z asfaltu v množství 0,30 kg/m2</t>
  </si>
  <si>
    <t>-1989961558</t>
  </si>
  <si>
    <t>66</t>
  </si>
  <si>
    <t>573211108</t>
  </si>
  <si>
    <t>Postřik živičný spojovací z asfaltu v množství 0,40 kg/m2</t>
  </si>
  <si>
    <t>-1465275474</t>
  </si>
  <si>
    <t>67</t>
  </si>
  <si>
    <t>576133321.R01</t>
  </si>
  <si>
    <t>Ochranná vrstva izolace z MA 16 IV tl 40 mm š přes 3 m</t>
  </si>
  <si>
    <t>-1173574378</t>
  </si>
  <si>
    <t>68</t>
  </si>
  <si>
    <t>577144121</t>
  </si>
  <si>
    <t>Asfaltový beton vrstva obrusná ACO 11 (ABS) tř. I tl 50 mm š přes 3 m z nemodifikovaného asfaltu</t>
  </si>
  <si>
    <t>890439273</t>
  </si>
  <si>
    <t>69</t>
  </si>
  <si>
    <t>577165122</t>
  </si>
  <si>
    <t>Asfaltový beton vrstva ložní ACL 16 (ABH) tl 70 mm š přes 3 m z nemodifikovaného asfaltu</t>
  </si>
  <si>
    <t>2079753979</t>
  </si>
  <si>
    <t>70</t>
  </si>
  <si>
    <t>594511111</t>
  </si>
  <si>
    <t>Dlažba z lomového kamene s provedením lože z betonu</t>
  </si>
  <si>
    <t>1886479186</t>
  </si>
  <si>
    <t>tl. 200 mm, plocha dlažby ve svahu násobena koef. 1,2</t>
  </si>
  <si>
    <t>1,20+1,2*(0,40+0,60+1,40+1,80)</t>
  </si>
  <si>
    <t>71</t>
  </si>
  <si>
    <t>596811120</t>
  </si>
  <si>
    <t>Kladení betonové dlažby komunikací pro pěší do lože z kameniva velikosti do 0,09 m2 pl do 50 m2</t>
  </si>
  <si>
    <t>-438730926</t>
  </si>
  <si>
    <t>72</t>
  </si>
  <si>
    <t>59248005.R01</t>
  </si>
  <si>
    <t>dlažba plošná betonová chodníková tl. 60mm přírodní</t>
  </si>
  <si>
    <t>2076234662</t>
  </si>
  <si>
    <t>25,8*1,03 'Přepočtené koeficientem množství</t>
  </si>
  <si>
    <t>73</t>
  </si>
  <si>
    <t>599142111.R01</t>
  </si>
  <si>
    <t xml:space="preserve">Úprava  dilatačních nebo pracovních spár říms</t>
  </si>
  <si>
    <t>1798647611</t>
  </si>
  <si>
    <t>4*2,60</t>
  </si>
  <si>
    <t>Úpravy povrchů, podlahy a osazování výplní</t>
  </si>
  <si>
    <t>74</t>
  </si>
  <si>
    <t>622311141.R01</t>
  </si>
  <si>
    <t>Úprava ploch žb. kcí po odbourání začištěním</t>
  </si>
  <si>
    <t>-1532662393</t>
  </si>
  <si>
    <t>128,30+2*6,00</t>
  </si>
  <si>
    <t>75</t>
  </si>
  <si>
    <t>628611102</t>
  </si>
  <si>
    <t>Nátěr betonu mostu epoxidový 2x ochranný nepružný OS-B</t>
  </si>
  <si>
    <t>201666795</t>
  </si>
  <si>
    <t>Ochranný nátěr typ S4 (epoxidový)</t>
  </si>
  <si>
    <t>2*0,30*15,90</t>
  </si>
  <si>
    <t>76</t>
  </si>
  <si>
    <t>628611131</t>
  </si>
  <si>
    <t>Nátěr betonu mostu akrylátový 2x ochranný pružný OS-C</t>
  </si>
  <si>
    <t>-484254125</t>
  </si>
  <si>
    <t>Ochranný nátěr typ S2</t>
  </si>
  <si>
    <t>2*1,15*12,80</t>
  </si>
  <si>
    <t>77</t>
  </si>
  <si>
    <t>629992112.R01</t>
  </si>
  <si>
    <t>Těsnění dilatačních spár říms trvale pružným tmelem</t>
  </si>
  <si>
    <t>-2069232064</t>
  </si>
  <si>
    <t>š. 20 mm, hl. 50 mm, barva šedá</t>
  </si>
  <si>
    <t>78</t>
  </si>
  <si>
    <t>629992112.R02</t>
  </si>
  <si>
    <t>Vyplnění spár mezi nosníky ze žb betonem C 30/37</t>
  </si>
  <si>
    <t>1947604588</t>
  </si>
  <si>
    <t>(0,12+0,08)*12,80</t>
  </si>
  <si>
    <t>79</t>
  </si>
  <si>
    <t>629992112.R03</t>
  </si>
  <si>
    <t>Bednění výplně spár - zřízení</t>
  </si>
  <si>
    <t>699030911</t>
  </si>
  <si>
    <t>2*0,30*12,80</t>
  </si>
  <si>
    <t>80</t>
  </si>
  <si>
    <t>629992112.R04</t>
  </si>
  <si>
    <t>Bednění výplně spár - odstranění</t>
  </si>
  <si>
    <t>-1440382956</t>
  </si>
  <si>
    <t>81</t>
  </si>
  <si>
    <t>629992112.R05</t>
  </si>
  <si>
    <t>Výztuž výplně spár tř. oceli B500B</t>
  </si>
  <si>
    <t>-1537636077</t>
  </si>
  <si>
    <t>2,56*0,2</t>
  </si>
  <si>
    <t>82</t>
  </si>
  <si>
    <t>629995201.R01</t>
  </si>
  <si>
    <t>Očištění vnějších ploch otryskáním tlakovou vodou (tlakovým vodním paprskem)</t>
  </si>
  <si>
    <t>-163269697</t>
  </si>
  <si>
    <t>Sanace NK a spodní stavby</t>
  </si>
  <si>
    <t>11,40*12,80+2*0,30*10,05+4*0,80+4*0,65</t>
  </si>
  <si>
    <t>83</t>
  </si>
  <si>
    <t>629995201.R02</t>
  </si>
  <si>
    <t>Lokální opískování prutů stávající betonářské výztuže na stupeň Sa 2,5</t>
  </si>
  <si>
    <t>1151407040</t>
  </si>
  <si>
    <t>157,75/100*30</t>
  </si>
  <si>
    <t>84</t>
  </si>
  <si>
    <t>632664111.R01</t>
  </si>
  <si>
    <t>Nátěr mostu penetrační</t>
  </si>
  <si>
    <t>1105754140</t>
  </si>
  <si>
    <t>v místě obrubníkové hrany říms ve styku s vozovkou</t>
  </si>
  <si>
    <t>2*0,10*15,90</t>
  </si>
  <si>
    <t>85</t>
  </si>
  <si>
    <t>632664111.R02</t>
  </si>
  <si>
    <t>Protiskluzná úprava betonových povrchů striáží</t>
  </si>
  <si>
    <t>-411387930</t>
  </si>
  <si>
    <t>horní chodníková hrana římsy</t>
  </si>
  <si>
    <t>2*1,285*15,90</t>
  </si>
  <si>
    <t>Trubní vedení</t>
  </si>
  <si>
    <t>86</t>
  </si>
  <si>
    <t>899623161.R01</t>
  </si>
  <si>
    <t>Obetonování potrubí nebo zdiva stok betonem drenážním</t>
  </si>
  <si>
    <t>800300115</t>
  </si>
  <si>
    <t>2*0,3*0,3*8,85</t>
  </si>
  <si>
    <t>87</t>
  </si>
  <si>
    <t>899643111</t>
  </si>
  <si>
    <t xml:space="preserve">Bednění pro obetonování potrubí </t>
  </si>
  <si>
    <t>-360872673</t>
  </si>
  <si>
    <t>vč. zřízení a odstranění</t>
  </si>
  <si>
    <t>2*0,3*8,85</t>
  </si>
  <si>
    <t>Ostatní konstrukce a práce, bourání</t>
  </si>
  <si>
    <t>88</t>
  </si>
  <si>
    <t>113156201</t>
  </si>
  <si>
    <t>Bezprašné tryskání ocelovými broky vodorovných ploch od 10 m2 do 150 m2</t>
  </si>
  <si>
    <t>-499896639</t>
  </si>
  <si>
    <t>tryskání ocelovými broky (odstranění cem. mléka)</t>
  </si>
  <si>
    <t>89</t>
  </si>
  <si>
    <t>900R001</t>
  </si>
  <si>
    <t>Přemístění stávající informační tabule</t>
  </si>
  <si>
    <t>1694893686</t>
  </si>
  <si>
    <t>90</t>
  </si>
  <si>
    <t>900R002</t>
  </si>
  <si>
    <t>Dodávka, montáž a demontáž - provizorní lávka pro pěší</t>
  </si>
  <si>
    <t>soubor</t>
  </si>
  <si>
    <t>-7563602</t>
  </si>
  <si>
    <t>Poznámka k položce:_x000d_
ocelová lávka dl. 15,0m, š. 2,5m s oboustranným zábradlím_x000d_
se svislou výplní v. min. 1,1m, uložení lávky na betonové _x000d_
panely se štěrkovým podsypem, přístupová cesta k lávce z frézované _x000d_
asfaltové drtě dl. cca 20,0m, š. 2,0m</t>
  </si>
  <si>
    <t>91</t>
  </si>
  <si>
    <t>914111121</t>
  </si>
  <si>
    <t>Montáž svislé dopravní značky do velikosti 2 m2 objímkami na sloupek nebo konzolu</t>
  </si>
  <si>
    <t>-1217975791</t>
  </si>
  <si>
    <t>92</t>
  </si>
  <si>
    <t>40445649</t>
  </si>
  <si>
    <t>dodatkové tabulky E3-E5, E8, E14-E16 500x150mm</t>
  </si>
  <si>
    <t>349219911</t>
  </si>
  <si>
    <t>93</t>
  </si>
  <si>
    <t>40445620</t>
  </si>
  <si>
    <t>zákazové, příkazové dopravní značky B1-B34, C1-15 700mm</t>
  </si>
  <si>
    <t>1538856582</t>
  </si>
  <si>
    <t>94</t>
  </si>
  <si>
    <t>914321111.R01</t>
  </si>
  <si>
    <t>Dodávka a montáž - Tabulka s názvem toku</t>
  </si>
  <si>
    <t>-1500638341</t>
  </si>
  <si>
    <t>95</t>
  </si>
  <si>
    <t>914321111.R02</t>
  </si>
  <si>
    <t>Dodávka a montáž - Tabulka s evidenčním číslem mostu</t>
  </si>
  <si>
    <t>1031276051</t>
  </si>
  <si>
    <t>96</t>
  </si>
  <si>
    <t>914511112</t>
  </si>
  <si>
    <t>Montáž sloupku dopravních značek délky do 3,5 m s betonovým základem a patkou</t>
  </si>
  <si>
    <t>421264114</t>
  </si>
  <si>
    <t>97</t>
  </si>
  <si>
    <t>40445225</t>
  </si>
  <si>
    <t>sloupek pro dopravní značku Zn D 60mm v 3,5m</t>
  </si>
  <si>
    <t>852191544</t>
  </si>
  <si>
    <t>98</t>
  </si>
  <si>
    <t>915211111</t>
  </si>
  <si>
    <t>Vodorovné dopravní značení dělící čáry souvislé š 125 mm bílý plast</t>
  </si>
  <si>
    <t>-2095843648</t>
  </si>
  <si>
    <t xml:space="preserve">středová čára </t>
  </si>
  <si>
    <t>31,85</t>
  </si>
  <si>
    <t>99</t>
  </si>
  <si>
    <t>915221111</t>
  </si>
  <si>
    <t>Vodorovné dopravní značení vodící čáry souvislé š 250 mm bílý plast</t>
  </si>
  <si>
    <t>1715306026</t>
  </si>
  <si>
    <t xml:space="preserve"> (31,85+32,90)</t>
  </si>
  <si>
    <t>100</t>
  </si>
  <si>
    <t>915611111</t>
  </si>
  <si>
    <t>Předznačení vodorovného liniového značení</t>
  </si>
  <si>
    <t>2090182089</t>
  </si>
  <si>
    <t>31,85+64,75</t>
  </si>
  <si>
    <t>101</t>
  </si>
  <si>
    <t>916131112</t>
  </si>
  <si>
    <t>Osazení silničního obrubníku betonového ležatého bez boční opěry do lože z betonu prostého</t>
  </si>
  <si>
    <t>876362092</t>
  </si>
  <si>
    <t>9,00+9,20+1,40+4,00</t>
  </si>
  <si>
    <t>102</t>
  </si>
  <si>
    <t>59217034</t>
  </si>
  <si>
    <t>obrubník betonový silniční 1000x150x300mm</t>
  </si>
  <si>
    <t>783151601</t>
  </si>
  <si>
    <t>23,6*1,02 'Přepočtené koeficientem množství</t>
  </si>
  <si>
    <t>103</t>
  </si>
  <si>
    <t>916231112</t>
  </si>
  <si>
    <t>Osazení chodníkového obrubníku betonového ležatého bez boční opěry do lože z betonu prostého</t>
  </si>
  <si>
    <t>1565942919</t>
  </si>
  <si>
    <t>3,60+1,2*(1,40+2,00+2,70+1,70)</t>
  </si>
  <si>
    <t>104</t>
  </si>
  <si>
    <t>59217017</t>
  </si>
  <si>
    <t>obrubník betonový chodníkový 1000x100x250mm</t>
  </si>
  <si>
    <t>-993523560</t>
  </si>
  <si>
    <t>12,96*1,02 'Přepočtené koeficientem množství</t>
  </si>
  <si>
    <t>105</t>
  </si>
  <si>
    <t>916331112</t>
  </si>
  <si>
    <t>Osazení zahradního obrubníku betonového do lože z betonu s boční opěrou</t>
  </si>
  <si>
    <t>-367304210</t>
  </si>
  <si>
    <t>8,70+8,30</t>
  </si>
  <si>
    <t>106</t>
  </si>
  <si>
    <t>59217001</t>
  </si>
  <si>
    <t>obrubník betonový zahradní 1000x50x250mm</t>
  </si>
  <si>
    <t>621414763</t>
  </si>
  <si>
    <t>17*1,02 'Přepočtené koeficientem množství</t>
  </si>
  <si>
    <t>107</t>
  </si>
  <si>
    <t>916991121</t>
  </si>
  <si>
    <t>Lože pod obrubníky, krajníky nebo obruby z dlažebních kostek z betonu prostého</t>
  </si>
  <si>
    <t>42909415</t>
  </si>
  <si>
    <t>23,6*0,3*0,15</t>
  </si>
  <si>
    <t>12,96*0,25*0,1</t>
  </si>
  <si>
    <t>17*0,05*0,25</t>
  </si>
  <si>
    <t>108</t>
  </si>
  <si>
    <t>919112111</t>
  </si>
  <si>
    <t>Řezání dilatačních spár š 4 mm hl do 60 mm příčných nebo podélných v živičném krytu</t>
  </si>
  <si>
    <t>1382751350</t>
  </si>
  <si>
    <t>Řezání asfaltu hl. do 50 mm</t>
  </si>
  <si>
    <t>2*7,7</t>
  </si>
  <si>
    <t>Řezání asfaltu hl. do 25 mm</t>
  </si>
  <si>
    <t>109</t>
  </si>
  <si>
    <t>919122121</t>
  </si>
  <si>
    <t>Těsnění spár zálivkou za tepla pro komůrky š 15 mm hl 25 mm s těsnicím profilem</t>
  </si>
  <si>
    <t>-74355342</t>
  </si>
  <si>
    <t>tl. 15mm, podél říms a obrubníků+příčné proříznuté spáry a napojení vozovky</t>
  </si>
  <si>
    <t>2*15,90+23,60+15,40+26,50</t>
  </si>
  <si>
    <t>110</t>
  </si>
  <si>
    <t>919735113</t>
  </si>
  <si>
    <t>Řezání stávajícího živičného krytu hl přes 100 do 150 mm</t>
  </si>
  <si>
    <t>-697833317</t>
  </si>
  <si>
    <t>začátek a konec úseku</t>
  </si>
  <si>
    <t>11,00+15,50</t>
  </si>
  <si>
    <t>111</t>
  </si>
  <si>
    <t>935921111.R01</t>
  </si>
  <si>
    <t>Provedení odvodňovacího proužku z drenážního polymerbetonu</t>
  </si>
  <si>
    <t>1885912306</t>
  </si>
  <si>
    <t>2*0,15*13,85*0,04</t>
  </si>
  <si>
    <t>112</t>
  </si>
  <si>
    <t>938902111.R01</t>
  </si>
  <si>
    <t>Oprava a přespárování dna a břehů z betonových panelů</t>
  </si>
  <si>
    <t>-259784563</t>
  </si>
  <si>
    <t>12,80*10,05</t>
  </si>
  <si>
    <t>113</t>
  </si>
  <si>
    <t>963051111</t>
  </si>
  <si>
    <t>Bourání mostní nosné konstrukce z ŽB</t>
  </si>
  <si>
    <t>-1827160222</t>
  </si>
  <si>
    <t>římsy</t>
  </si>
  <si>
    <t>2*0,26*15,90</t>
  </si>
  <si>
    <t>závěrné zídky a křídla</t>
  </si>
  <si>
    <t>2*0,10*10,05+4*0,30*0,60</t>
  </si>
  <si>
    <t>114</t>
  </si>
  <si>
    <t>966006132</t>
  </si>
  <si>
    <t>Odstranění značek dopravních nebo orientačních se sloupky s betonovými patkami</t>
  </si>
  <si>
    <t>232058855</t>
  </si>
  <si>
    <t>značka B13+značka E5+evid. č. mostu</t>
  </si>
  <si>
    <t>115</t>
  </si>
  <si>
    <t>966075141</t>
  </si>
  <si>
    <t>Odstranění kovového zábradlí vcelku</t>
  </si>
  <si>
    <t>-1362381906</t>
  </si>
  <si>
    <t>demontáž původního zábradlí</t>
  </si>
  <si>
    <t>2*16</t>
  </si>
  <si>
    <t>116</t>
  </si>
  <si>
    <t>977131210.R01</t>
  </si>
  <si>
    <t xml:space="preserve">Vrty příklepovými vrtáky D do 16 mm </t>
  </si>
  <si>
    <t>1970017061</t>
  </si>
  <si>
    <t>Vrtání pro kotvení patních desek zábradlí</t>
  </si>
  <si>
    <t>"profil 16 mm, hl. 170 mm" 4*22*0,17</t>
  </si>
  <si>
    <t>117</t>
  </si>
  <si>
    <t>977131210.R02</t>
  </si>
  <si>
    <t>Kotvení patních desek zábradlí na chemickou kotvu</t>
  </si>
  <si>
    <t>-1194460838</t>
  </si>
  <si>
    <t>118</t>
  </si>
  <si>
    <t>977131210.R03</t>
  </si>
  <si>
    <t>Podlití patních desek zábradlí polymerní maltou</t>
  </si>
  <si>
    <t>899907406</t>
  </si>
  <si>
    <t>22*0,20*0,20*0,01</t>
  </si>
  <si>
    <t>119</t>
  </si>
  <si>
    <t>977131210.R04</t>
  </si>
  <si>
    <t>Bednění podlití patních desek - zřízení</t>
  </si>
  <si>
    <t>590031711</t>
  </si>
  <si>
    <t>22*4*0,20*0,01</t>
  </si>
  <si>
    <t>120</t>
  </si>
  <si>
    <t>977131210.R05</t>
  </si>
  <si>
    <t>Bednění podlití patních desek - odstranění</t>
  </si>
  <si>
    <t>-1264517393</t>
  </si>
  <si>
    <t>121</t>
  </si>
  <si>
    <t>977151113</t>
  </si>
  <si>
    <t>Jádrové vrty diamantovými korunkami do stavebních materiálů D přes 40 do 50 mm</t>
  </si>
  <si>
    <t>188147466</t>
  </si>
  <si>
    <t>odvodnění komor nosníků</t>
  </si>
  <si>
    <t>10*0,1</t>
  </si>
  <si>
    <t>122</t>
  </si>
  <si>
    <t>977151125</t>
  </si>
  <si>
    <t>Jádrové vrty diamantovými korunkami do stavebních materiálů D přes 180 do 200 mm</t>
  </si>
  <si>
    <t>1224539840</t>
  </si>
  <si>
    <t>vyústění drenáží</t>
  </si>
  <si>
    <t>2*0,60</t>
  </si>
  <si>
    <t>123</t>
  </si>
  <si>
    <t>985311112</t>
  </si>
  <si>
    <t>Reprofilace stěn cementovou sanační maltou tl přes 10 do 20 mm</t>
  </si>
  <si>
    <t>-434725442</t>
  </si>
  <si>
    <t>124</t>
  </si>
  <si>
    <t>985311112.R01</t>
  </si>
  <si>
    <t>Vyplnění trhlin pružným tmelem</t>
  </si>
  <si>
    <t>-1773851178</t>
  </si>
  <si>
    <t>157,75/100*20</t>
  </si>
  <si>
    <t>125</t>
  </si>
  <si>
    <t>985312112.R01</t>
  </si>
  <si>
    <t>Hrubá sanační stěrka tl. do 30 mm</t>
  </si>
  <si>
    <t>1911576456</t>
  </si>
  <si>
    <t>126</t>
  </si>
  <si>
    <t>985312112.R02</t>
  </si>
  <si>
    <t>Jemná sanační stěrka sjednocující barevná tl. do 20 mm</t>
  </si>
  <si>
    <t>-1006126292</t>
  </si>
  <si>
    <t>127</t>
  </si>
  <si>
    <t>985321111.R01</t>
  </si>
  <si>
    <t>Pasivační ochrana stávající výztuže</t>
  </si>
  <si>
    <t>2114155916</t>
  </si>
  <si>
    <t>128</t>
  </si>
  <si>
    <t>985323111</t>
  </si>
  <si>
    <t>Spojovací můstek reprofilovaného betonu na cementové bázi tl 1 mm</t>
  </si>
  <si>
    <t>258624442</t>
  </si>
  <si>
    <t>129</t>
  </si>
  <si>
    <t>985323111.R01</t>
  </si>
  <si>
    <t>Spojovací můstek mezi stávající NK a novou spádovou deskou</t>
  </si>
  <si>
    <t>1117227234</t>
  </si>
  <si>
    <t>997</t>
  </si>
  <si>
    <t>Přesun sutě</t>
  </si>
  <si>
    <t>130</t>
  </si>
  <si>
    <t>997013631</t>
  </si>
  <si>
    <t>Poplatek za uložení na skládce (skládkovné) stavebního odpadu směsného kód odpadu 17 09 04</t>
  </si>
  <si>
    <t>671719864</t>
  </si>
  <si>
    <t>0,164+0,576</t>
  </si>
  <si>
    <t>131</t>
  </si>
  <si>
    <t>997221571</t>
  </si>
  <si>
    <t>Vodorovná doprava vybouraných hmot do 1 km</t>
  </si>
  <si>
    <t>-38622393</t>
  </si>
  <si>
    <t>132</t>
  </si>
  <si>
    <t>997221579</t>
  </si>
  <si>
    <t>Příplatek ZKD 1 km u vodorovné dopravy vybouraných hmot</t>
  </si>
  <si>
    <t>-145986372</t>
  </si>
  <si>
    <t>281,143*29 'Přepočtené koeficientem množství</t>
  </si>
  <si>
    <t>133</t>
  </si>
  <si>
    <t>997221612</t>
  </si>
  <si>
    <t>Nakládání vybouraných hmot na dopravní prostředky pro vodorovnou dopravu</t>
  </si>
  <si>
    <t>247750406</t>
  </si>
  <si>
    <t>134</t>
  </si>
  <si>
    <t>997221615</t>
  </si>
  <si>
    <t>Poplatek za uložení na skládce (skládkovné) stavebního odpadu betonového kód odpadu 17 01 01</t>
  </si>
  <si>
    <t>148225233</t>
  </si>
  <si>
    <t>0,828+5,22+0,684+3,786+1,136+12,478+0,004+0,0831+7,582</t>
  </si>
  <si>
    <t>135</t>
  </si>
  <si>
    <t>997221625</t>
  </si>
  <si>
    <t>Poplatek za uložení na skládce (skládkovné) stavebního odpadu železobetonového kód odpadu 17 01 01</t>
  </si>
  <si>
    <t>1645484769</t>
  </si>
  <si>
    <t>136</t>
  </si>
  <si>
    <t>997221645</t>
  </si>
  <si>
    <t>Poplatek za uložení na skládce (skládkovné) odpadu asfaltového bez dehtu kód odpadu 17 03 02</t>
  </si>
  <si>
    <t>619547363</t>
  </si>
  <si>
    <t>115,368+0,562</t>
  </si>
  <si>
    <t>137</t>
  </si>
  <si>
    <t>997221655</t>
  </si>
  <si>
    <t>494811030</t>
  </si>
  <si>
    <t>1,718+86,925+7,221+10,382</t>
  </si>
  <si>
    <t>998</t>
  </si>
  <si>
    <t>Přesun hmot</t>
  </si>
  <si>
    <t>138</t>
  </si>
  <si>
    <t>998212111</t>
  </si>
  <si>
    <t>Přesun hmot pro mosty zděné, monolitické betonové nebo ocelové v do 20 m</t>
  </si>
  <si>
    <t>-1673389838</t>
  </si>
  <si>
    <t>PSV</t>
  </si>
  <si>
    <t>Práce a dodávky PSV</t>
  </si>
  <si>
    <t>711</t>
  </si>
  <si>
    <t>Izolace proti vodě, vlhkosti a plynům</t>
  </si>
  <si>
    <t>139</t>
  </si>
  <si>
    <t>711111001</t>
  </si>
  <si>
    <t>Provedení izolace proti zemní vlhkosti vodorovné za studena nátěrem penetračním</t>
  </si>
  <si>
    <t>-1431325738</t>
  </si>
  <si>
    <t>13,70*10,05+2,80*8,85+4*0,50*1,20</t>
  </si>
  <si>
    <t>"pod římsami" 2*1,35*13,80</t>
  </si>
  <si>
    <t>140</t>
  </si>
  <si>
    <t>11163150</t>
  </si>
  <si>
    <t>lak penetrační asfaltový</t>
  </si>
  <si>
    <t>-406690769</t>
  </si>
  <si>
    <t>202,125*0,00033 'Přepočtené koeficientem množství</t>
  </si>
  <si>
    <t>141</t>
  </si>
  <si>
    <t>711111131.R01</t>
  </si>
  <si>
    <t>Dodávka a montáž ochranného nátěru křídel (1xNPe+2xNA)</t>
  </si>
  <si>
    <t>410790487</t>
  </si>
  <si>
    <t>2*(1,10+1,20)+4*0,90*0,60</t>
  </si>
  <si>
    <t>142</t>
  </si>
  <si>
    <t>711111131.R02</t>
  </si>
  <si>
    <t>Dodávka a montáž těsnicí folie</t>
  </si>
  <si>
    <t>-1609890305</t>
  </si>
  <si>
    <t>v přechodové oblasti</t>
  </si>
  <si>
    <t>2*0,90*8,85</t>
  </si>
  <si>
    <t>143</t>
  </si>
  <si>
    <t>711131811</t>
  </si>
  <si>
    <t>Odstranění izolace proti zemní vlhkosti vodorovné</t>
  </si>
  <si>
    <t>-1596206742</t>
  </si>
  <si>
    <t>izolace na NK</t>
  </si>
  <si>
    <t>140,6</t>
  </si>
  <si>
    <t>144</t>
  </si>
  <si>
    <t>711141559</t>
  </si>
  <si>
    <t>Provedení izolace proti zemní vlhkosti pásy přitavením vodorovné NAIP</t>
  </si>
  <si>
    <t>1251256004</t>
  </si>
  <si>
    <t>145</t>
  </si>
  <si>
    <t>62855002</t>
  </si>
  <si>
    <t>pás asfaltový natavitelný modifikovaný SBS tl 5,0mm s vložkou z polyesterové rohože a spalitelnou PE fólií nebo jemnozrnným minerálním posypem na horním povrchu</t>
  </si>
  <si>
    <t>-1754142546</t>
  </si>
  <si>
    <t>164,865*1,1655 'Přepočtené koeficientem množství</t>
  </si>
  <si>
    <t>146</t>
  </si>
  <si>
    <t>65418965</t>
  </si>
  <si>
    <t>147</t>
  </si>
  <si>
    <t>62836110</t>
  </si>
  <si>
    <t>pás asfaltový natavitelný oxidovaný tl 4,0mm s vložkou z hliníkové fólie / hliníkové fólie s textilií, se spalitelnou PE folií nebo jemnozrnným minerálním posypem</t>
  </si>
  <si>
    <t>-972234533</t>
  </si>
  <si>
    <t>37,26*1,1655 'Přepočtené koeficientem množství</t>
  </si>
  <si>
    <t>148</t>
  </si>
  <si>
    <t>998711101</t>
  </si>
  <si>
    <t>Přesun hmot tonážní pro izolace proti vodě, vlhkosti a plynům v objektech v do 6 m</t>
  </si>
  <si>
    <t>475599950</t>
  </si>
  <si>
    <t>783</t>
  </si>
  <si>
    <t>Dokončovací práce - nátěry</t>
  </si>
  <si>
    <t>149</t>
  </si>
  <si>
    <t>783801401</t>
  </si>
  <si>
    <t>Ometení omítek před provedením nátěru</t>
  </si>
  <si>
    <t>-76236142</t>
  </si>
  <si>
    <t>150</t>
  </si>
  <si>
    <t>783801403</t>
  </si>
  <si>
    <t>Oprášení omítek před provedením nátěru</t>
  </si>
  <si>
    <t>1757202256</t>
  </si>
  <si>
    <t>151</t>
  </si>
  <si>
    <t>783826605</t>
  </si>
  <si>
    <t>Hydrofobizační transparentní silikonový nátěr hladkých betonových povrchů, povrchů z desek</t>
  </si>
  <si>
    <t>1989723474</t>
  </si>
  <si>
    <t>Hydrofobní nátěr říms</t>
  </si>
  <si>
    <t>ostatní plochy mimo typ S4</t>
  </si>
  <si>
    <t>2*2,20*15,90</t>
  </si>
  <si>
    <t>VORN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</si>
  <si>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</si>
  <si>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</si>
  <si>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</si>
  <si>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</si>
  <si>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</si>
  <si>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</si>
  <si>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</si>
  <si>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</si>
  <si>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</si>
  <si>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011603000</t>
  </si>
  <si>
    <t>Diagnostika komunikace</t>
  </si>
  <si>
    <t>…</t>
  </si>
  <si>
    <t>1024</t>
  </si>
  <si>
    <t>1168995581</t>
  </si>
  <si>
    <t>kompletní podrobná diagnostika vozovky na předmostí</t>
  </si>
  <si>
    <t>012103000</t>
  </si>
  <si>
    <t>Geodetické práce před výstavbou</t>
  </si>
  <si>
    <t>-1120892941</t>
  </si>
  <si>
    <t>013244000</t>
  </si>
  <si>
    <t>Dokumentace pro provádění stavby</t>
  </si>
  <si>
    <t>1784520242</t>
  </si>
  <si>
    <t>RDS</t>
  </si>
  <si>
    <t>013254000</t>
  </si>
  <si>
    <t>Dokumentace skutečného provedení stavby</t>
  </si>
  <si>
    <t>-1576631675</t>
  </si>
  <si>
    <t>VRN3</t>
  </si>
  <si>
    <t>Zařízení staveniště</t>
  </si>
  <si>
    <t>030001000</t>
  </si>
  <si>
    <t>-349896852</t>
  </si>
  <si>
    <t>VRN4</t>
  </si>
  <si>
    <t>Inženýrská činnost</t>
  </si>
  <si>
    <t>042903000.R01</t>
  </si>
  <si>
    <t>Mostní list</t>
  </si>
  <si>
    <t>-933948304</t>
  </si>
  <si>
    <t>042903000.R02</t>
  </si>
  <si>
    <t>První hlavní mostní prohlídka</t>
  </si>
  <si>
    <t>-1141976422</t>
  </si>
  <si>
    <t>VRN7</t>
  </si>
  <si>
    <t>Provozní vlivy</t>
  </si>
  <si>
    <t>072103011</t>
  </si>
  <si>
    <t>Zajištění DIO komunikace II. a III. třídy - jednoduché el. vedení</t>
  </si>
  <si>
    <t>961913053</t>
  </si>
  <si>
    <t>dopravní značení na staveništi a objízdné trase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</si>
</sst>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34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36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47/2022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Most ev.č. 18035-2 Dnešice - oprava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Dnešice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18. 2. 2022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a údržba silnic plzeňského kraje p.o.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Martin Hejduk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Jan Petr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201 - Most ev.č. 18035-2'!J30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'SO 201 - Most ev.č. 18035-2'!P130</f>
        <v>0</v>
      </c>
      <c r="AV95" s="128">
        <f>'SO 201 - Most ev.č. 18035-2'!J33</f>
        <v>0</v>
      </c>
      <c r="AW95" s="128">
        <f>'SO 201 - Most ev.č. 18035-2'!J34</f>
        <v>0</v>
      </c>
      <c r="AX95" s="128">
        <f>'SO 201 - Most ev.č. 18035-2'!J35</f>
        <v>0</v>
      </c>
      <c r="AY95" s="128">
        <f>'SO 201 - Most ev.č. 18035-2'!J36</f>
        <v>0</v>
      </c>
      <c r="AZ95" s="128">
        <f>'SO 201 - Most ev.č. 18035-2'!F33</f>
        <v>0</v>
      </c>
      <c r="BA95" s="128">
        <f>'SO 201 - Most ev.č. 18035-2'!F34</f>
        <v>0</v>
      </c>
      <c r="BB95" s="128">
        <f>'SO 201 - Most ev.č. 18035-2'!F35</f>
        <v>0</v>
      </c>
      <c r="BC95" s="128">
        <f>'SO 201 - Most ev.č. 18035-2'!F36</f>
        <v>0</v>
      </c>
      <c r="BD95" s="130">
        <f>'SO 201 - Most ev.č. 18035-2'!F37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'VORN - Vedlejší a ostatní...'!J30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91</v>
      </c>
      <c r="AR96" s="126"/>
      <c r="AS96" s="132">
        <v>0</v>
      </c>
      <c r="AT96" s="133">
        <f>ROUND(SUM(AV96:AW96),2)</f>
        <v>0</v>
      </c>
      <c r="AU96" s="134">
        <f>'VORN - Vedlejší a ostatní...'!P121</f>
        <v>0</v>
      </c>
      <c r="AV96" s="133">
        <f>'VORN - Vedlejší a ostatní...'!J33</f>
        <v>0</v>
      </c>
      <c r="AW96" s="133">
        <f>'VORN - Vedlejší a ostatní...'!J34</f>
        <v>0</v>
      </c>
      <c r="AX96" s="133">
        <f>'VORN - Vedlejší a ostatní...'!J35</f>
        <v>0</v>
      </c>
      <c r="AY96" s="133">
        <f>'VORN - Vedlejší a ostatní...'!J36</f>
        <v>0</v>
      </c>
      <c r="AZ96" s="133">
        <f>'VORN - Vedlejší a ostatní...'!F33</f>
        <v>0</v>
      </c>
      <c r="BA96" s="133">
        <f>'VORN - Vedlejší a ostatní...'!F34</f>
        <v>0</v>
      </c>
      <c r="BB96" s="133">
        <f>'VORN - Vedlejší a ostatní...'!F35</f>
        <v>0</v>
      </c>
      <c r="BC96" s="133">
        <f>'VORN - Vedlejší a ostatní...'!F36</f>
        <v>0</v>
      </c>
      <c r="BD96" s="135">
        <f>'VORN - Vedlejší a ostatní...'!F37</f>
        <v>0</v>
      </c>
      <c r="BE96" s="7"/>
      <c r="BT96" s="131" t="s">
        <v>86</v>
      </c>
      <c r="BV96" s="131" t="s">
        <v>80</v>
      </c>
      <c r="BW96" s="131" t="s">
        <v>92</v>
      </c>
      <c r="BX96" s="131" t="s">
        <v>5</v>
      </c>
      <c r="CL96" s="131" t="s">
        <v>1</v>
      </c>
      <c r="CM96" s="131" t="s">
        <v>88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2B2hsaHhL9p/CCrmaOZG5HdwrK/rV/6h/rpKtelSzOgMdnhHOBu9phzQZAgvrPTkNEGuz9di7tx1CEie/CXKdA==" hashValue="iRO0uwIbOvSFgPiHLX16kVPcL+9XugP1rlOeZoWFxhevy1OQi8BCLZgKJOw6KaaEiTVh/wgGrvBpeAEg9/dUM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201 - Most ev.č. 18035-2'!C2" display="/"/>
    <hyperlink ref="A96" location="'VORN - Vedlejší a ostat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Most ev.č. 18035-2 Dnešice - oprava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36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ROUND((SUM(BE130:BE573)),  2)</f>
        <v>0</v>
      </c>
      <c r="G33" s="38"/>
      <c r="H33" s="38"/>
      <c r="I33" s="155">
        <v>0.20999999999999999</v>
      </c>
      <c r="J33" s="154">
        <f>ROUND(((SUM(BE130:BE573))*I33),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ROUND((SUM(BF130:BF573)),  2)</f>
        <v>0</v>
      </c>
      <c r="G34" s="38"/>
      <c r="H34" s="38"/>
      <c r="I34" s="155">
        <v>0.14999999999999999</v>
      </c>
      <c r="J34" s="154">
        <f>ROUND(((SUM(BF130:BF573))*I34),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ROUND((SUM(BG130:BG573)),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ROUND((SUM(BH130:BH573)),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ROUND((SUM(BI130:BI573)),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Most ev.č. 18035-2 Dnešice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201 - Most ev.č. 18035-2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Dnešice</v>
      </c>
      <c r="G89" s="40"/>
      <c r="H89" s="40"/>
      <c r="I89" s="32" t="s">
        <v>22</v>
      </c>
      <c r="J89" s="79" t="str">
        <f>IF(J12="","",J12)</f>
        <v>18. 2. 2022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a údržba silnic plzeňského kraje p.o.</v>
      </c>
      <c r="G91" s="40"/>
      <c r="H91" s="40"/>
      <c r="I91" s="32" t="s">
        <v>30</v>
      </c>
      <c r="J91" s="36" t="str">
        <f>E21</f>
        <v>Martin Hejduk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Jan Petr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J131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J132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J196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J215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J261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J310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J337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108</v>
      </c>
      <c r="E104" s="188"/>
      <c r="F104" s="188"/>
      <c r="G104" s="188"/>
      <c r="H104" s="188"/>
      <c r="I104" s="188"/>
      <c r="J104" s="189">
        <f>J381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109</v>
      </c>
      <c r="E105" s="188"/>
      <c r="F105" s="188"/>
      <c r="G105" s="188"/>
      <c r="H105" s="188"/>
      <c r="I105" s="188"/>
      <c r="J105" s="189">
        <f>J389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110</v>
      </c>
      <c r="E106" s="188"/>
      <c r="F106" s="188"/>
      <c r="G106" s="188"/>
      <c r="H106" s="188"/>
      <c r="I106" s="188"/>
      <c r="J106" s="189">
        <f>J518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111</v>
      </c>
      <c r="E107" s="188"/>
      <c r="F107" s="188"/>
      <c r="G107" s="188"/>
      <c r="H107" s="188"/>
      <c r="I107" s="188"/>
      <c r="J107" s="189">
        <f>J536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9"/>
      <c r="C108" s="180"/>
      <c r="D108" s="181" t="s">
        <v>112</v>
      </c>
      <c r="E108" s="182"/>
      <c r="F108" s="182"/>
      <c r="G108" s="182"/>
      <c r="H108" s="182"/>
      <c r="I108" s="182"/>
      <c r="J108" s="183">
        <f>J538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5"/>
      <c r="C109" s="186"/>
      <c r="D109" s="187" t="s">
        <v>113</v>
      </c>
      <c r="E109" s="188"/>
      <c r="F109" s="188"/>
      <c r="G109" s="188"/>
      <c r="H109" s="188"/>
      <c r="I109" s="188"/>
      <c r="J109" s="189">
        <f>J539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114</v>
      </c>
      <c r="E110" s="188"/>
      <c r="F110" s="188"/>
      <c r="G110" s="188"/>
      <c r="H110" s="188"/>
      <c r="I110" s="188"/>
      <c r="J110" s="189">
        <f>J566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115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74" t="str">
        <f>E7</f>
        <v>Most ev.č. 18035-2 Dnešice - oprava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94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SO 201 - Most ev.č. 18035-2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>Dnešice</v>
      </c>
      <c r="G124" s="40"/>
      <c r="H124" s="40"/>
      <c r="I124" s="32" t="s">
        <v>22</v>
      </c>
      <c r="J124" s="79" t="str">
        <f>IF(J12="","",J12)</f>
        <v>18. 2. 2022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>Správa a údržba silnic plzeňského kraje p.o.</v>
      </c>
      <c r="G126" s="40"/>
      <c r="H126" s="40"/>
      <c r="I126" s="32" t="s">
        <v>30</v>
      </c>
      <c r="J126" s="36" t="str">
        <f>E21</f>
        <v>Martin Hejduk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28</v>
      </c>
      <c r="D127" s="40"/>
      <c r="E127" s="40"/>
      <c r="F127" s="27" t="str">
        <f>IF(E18="","",E18)</f>
        <v>Vyplň údaj</v>
      </c>
      <c r="G127" s="40"/>
      <c r="H127" s="40"/>
      <c r="I127" s="32" t="s">
        <v>33</v>
      </c>
      <c r="J127" s="36" t="str">
        <f>E24</f>
        <v>Jan Petr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1"/>
      <c r="B129" s="192"/>
      <c r="C129" s="193" t="s">
        <v>116</v>
      </c>
      <c r="D129" s="194" t="s">
        <v>63</v>
      </c>
      <c r="E129" s="194" t="s">
        <v>59</v>
      </c>
      <c r="F129" s="194" t="s">
        <v>60</v>
      </c>
      <c r="G129" s="194" t="s">
        <v>117</v>
      </c>
      <c r="H129" s="194" t="s">
        <v>118</v>
      </c>
      <c r="I129" s="194" t="s">
        <v>119</v>
      </c>
      <c r="J129" s="194" t="s">
        <v>98</v>
      </c>
      <c r="K129" s="195" t="s">
        <v>120</v>
      </c>
      <c r="L129" s="196"/>
      <c r="M129" s="100" t="s">
        <v>1</v>
      </c>
      <c r="N129" s="101" t="s">
        <v>42</v>
      </c>
      <c r="O129" s="101" t="s">
        <v>121</v>
      </c>
      <c r="P129" s="101" t="s">
        <v>122</v>
      </c>
      <c r="Q129" s="101" t="s">
        <v>123</v>
      </c>
      <c r="R129" s="101" t="s">
        <v>124</v>
      </c>
      <c r="S129" s="101" t="s">
        <v>125</v>
      </c>
      <c r="T129" s="102" t="s">
        <v>126</v>
      </c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</row>
    <row r="130" s="2" customFormat="1" ht="22.8" customHeight="1">
      <c r="A130" s="38"/>
      <c r="B130" s="39"/>
      <c r="C130" s="107" t="s">
        <v>127</v>
      </c>
      <c r="D130" s="40"/>
      <c r="E130" s="40"/>
      <c r="F130" s="40"/>
      <c r="G130" s="40"/>
      <c r="H130" s="40"/>
      <c r="I130" s="40"/>
      <c r="J130" s="197">
        <f>BK130</f>
        <v>0</v>
      </c>
      <c r="K130" s="40"/>
      <c r="L130" s="44"/>
      <c r="M130" s="103"/>
      <c r="N130" s="198"/>
      <c r="O130" s="104"/>
      <c r="P130" s="199">
        <f>P131+P538</f>
        <v>0</v>
      </c>
      <c r="Q130" s="104"/>
      <c r="R130" s="199">
        <f>R131+R538</f>
        <v>410.91193449000002</v>
      </c>
      <c r="S130" s="104"/>
      <c r="T130" s="200">
        <f>T131+T538</f>
        <v>281.14276100000006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77</v>
      </c>
      <c r="AU130" s="17" t="s">
        <v>100</v>
      </c>
      <c r="BK130" s="201">
        <f>BK131+BK538</f>
        <v>0</v>
      </c>
    </row>
    <row r="131" s="12" customFormat="1" ht="25.92" customHeight="1">
      <c r="A131" s="12"/>
      <c r="B131" s="202"/>
      <c r="C131" s="203"/>
      <c r="D131" s="204" t="s">
        <v>77</v>
      </c>
      <c r="E131" s="205" t="s">
        <v>128</v>
      </c>
      <c r="F131" s="205" t="s">
        <v>129</v>
      </c>
      <c r="G131" s="203"/>
      <c r="H131" s="203"/>
      <c r="I131" s="206"/>
      <c r="J131" s="207">
        <f>BK131</f>
        <v>0</v>
      </c>
      <c r="K131" s="203"/>
      <c r="L131" s="208"/>
      <c r="M131" s="209"/>
      <c r="N131" s="210"/>
      <c r="O131" s="210"/>
      <c r="P131" s="211">
        <f>P132+P196+P215+P261+P310+P337+P381+P389+P518+P536</f>
        <v>0</v>
      </c>
      <c r="Q131" s="210"/>
      <c r="R131" s="211">
        <f>R132+R196+R215+R261+R310+R337+R381+R389+R518+R536</f>
        <v>408.61212269000004</v>
      </c>
      <c r="S131" s="210"/>
      <c r="T131" s="212">
        <f>T132+T196+T215+T261+T310+T337+T381+T389+T518+T536</f>
        <v>280.58036100000004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86</v>
      </c>
      <c r="AT131" s="214" t="s">
        <v>77</v>
      </c>
      <c r="AU131" s="214" t="s">
        <v>78</v>
      </c>
      <c r="AY131" s="213" t="s">
        <v>130</v>
      </c>
      <c r="BK131" s="215">
        <f>BK132+BK196+BK215+BK261+BK310+BK337+BK381+BK389+BK518+BK536</f>
        <v>0</v>
      </c>
    </row>
    <row r="132" s="12" customFormat="1" ht="22.8" customHeight="1">
      <c r="A132" s="12"/>
      <c r="B132" s="202"/>
      <c r="C132" s="203"/>
      <c r="D132" s="204" t="s">
        <v>77</v>
      </c>
      <c r="E132" s="216" t="s">
        <v>86</v>
      </c>
      <c r="F132" s="216" t="s">
        <v>131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SUM(P133:P195)</f>
        <v>0</v>
      </c>
      <c r="Q132" s="210"/>
      <c r="R132" s="211">
        <f>SUM(R133:R195)</f>
        <v>19.176748</v>
      </c>
      <c r="S132" s="210"/>
      <c r="T132" s="212">
        <f>SUM(T133:T195)</f>
        <v>235.92790000000005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86</v>
      </c>
      <c r="AT132" s="214" t="s">
        <v>77</v>
      </c>
      <c r="AU132" s="214" t="s">
        <v>86</v>
      </c>
      <c r="AY132" s="213" t="s">
        <v>130</v>
      </c>
      <c r="BK132" s="215">
        <f>SUM(BK133:BK195)</f>
        <v>0</v>
      </c>
    </row>
    <row r="133" s="2" customFormat="1" ht="24.15" customHeight="1">
      <c r="A133" s="38"/>
      <c r="B133" s="39"/>
      <c r="C133" s="218" t="s">
        <v>86</v>
      </c>
      <c r="D133" s="218" t="s">
        <v>132</v>
      </c>
      <c r="E133" s="219" t="s">
        <v>133</v>
      </c>
      <c r="F133" s="220" t="s">
        <v>134</v>
      </c>
      <c r="G133" s="221" t="s">
        <v>135</v>
      </c>
      <c r="H133" s="222">
        <v>3.5800000000000001</v>
      </c>
      <c r="I133" s="223"/>
      <c r="J133" s="224">
        <f>ROUND(I133*H133,2)</f>
        <v>0</v>
      </c>
      <c r="K133" s="220" t="s">
        <v>136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0.47999999999999998</v>
      </c>
      <c r="T133" s="228">
        <f>S133*H133</f>
        <v>1.7183999999999999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137</v>
      </c>
      <c r="AT133" s="229" t="s">
        <v>132</v>
      </c>
      <c r="AU133" s="229" t="s">
        <v>88</v>
      </c>
      <c r="AY133" s="17" t="s">
        <v>130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137</v>
      </c>
      <c r="BM133" s="229" t="s">
        <v>138</v>
      </c>
    </row>
    <row r="134" s="13" customFormat="1">
      <c r="A134" s="13"/>
      <c r="B134" s="231"/>
      <c r="C134" s="232"/>
      <c r="D134" s="233" t="s">
        <v>139</v>
      </c>
      <c r="E134" s="234" t="s">
        <v>1</v>
      </c>
      <c r="F134" s="235" t="s">
        <v>140</v>
      </c>
      <c r="G134" s="232"/>
      <c r="H134" s="234" t="s">
        <v>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139</v>
      </c>
      <c r="AU134" s="241" t="s">
        <v>88</v>
      </c>
      <c r="AV134" s="13" t="s">
        <v>86</v>
      </c>
      <c r="AW134" s="13" t="s">
        <v>32</v>
      </c>
      <c r="AX134" s="13" t="s">
        <v>78</v>
      </c>
      <c r="AY134" s="241" t="s">
        <v>130</v>
      </c>
    </row>
    <row r="135" s="14" customFormat="1">
      <c r="A135" s="14"/>
      <c r="B135" s="242"/>
      <c r="C135" s="243"/>
      <c r="D135" s="233" t="s">
        <v>139</v>
      </c>
      <c r="E135" s="244" t="s">
        <v>1</v>
      </c>
      <c r="F135" s="245" t="s">
        <v>141</v>
      </c>
      <c r="G135" s="243"/>
      <c r="H135" s="246">
        <v>3.5800000000000001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139</v>
      </c>
      <c r="AU135" s="252" t="s">
        <v>88</v>
      </c>
      <c r="AV135" s="14" t="s">
        <v>88</v>
      </c>
      <c r="AW135" s="14" t="s">
        <v>32</v>
      </c>
      <c r="AX135" s="14" t="s">
        <v>78</v>
      </c>
      <c r="AY135" s="252" t="s">
        <v>130</v>
      </c>
    </row>
    <row r="136" s="15" customFormat="1">
      <c r="A136" s="15"/>
      <c r="B136" s="253"/>
      <c r="C136" s="254"/>
      <c r="D136" s="233" t="s">
        <v>139</v>
      </c>
      <c r="E136" s="255" t="s">
        <v>1</v>
      </c>
      <c r="F136" s="256" t="s">
        <v>142</v>
      </c>
      <c r="G136" s="254"/>
      <c r="H136" s="257">
        <v>3.5800000000000001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139</v>
      </c>
      <c r="AU136" s="263" t="s">
        <v>88</v>
      </c>
      <c r="AV136" s="15" t="s">
        <v>137</v>
      </c>
      <c r="AW136" s="15" t="s">
        <v>32</v>
      </c>
      <c r="AX136" s="15" t="s">
        <v>86</v>
      </c>
      <c r="AY136" s="263" t="s">
        <v>130</v>
      </c>
    </row>
    <row r="137" s="2" customFormat="1" ht="24.15" customHeight="1">
      <c r="A137" s="38"/>
      <c r="B137" s="39"/>
      <c r="C137" s="218" t="s">
        <v>88</v>
      </c>
      <c r="D137" s="218" t="s">
        <v>132</v>
      </c>
      <c r="E137" s="219" t="s">
        <v>143</v>
      </c>
      <c r="F137" s="220" t="s">
        <v>144</v>
      </c>
      <c r="G137" s="221" t="s">
        <v>135</v>
      </c>
      <c r="H137" s="222">
        <v>25.699999999999999</v>
      </c>
      <c r="I137" s="223"/>
      <c r="J137" s="224">
        <f>ROUND(I137*H137,2)</f>
        <v>0</v>
      </c>
      <c r="K137" s="220" t="s">
        <v>136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0.29499999999999998</v>
      </c>
      <c r="T137" s="228">
        <f>S137*H137</f>
        <v>7.5814999999999992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137</v>
      </c>
      <c r="AT137" s="229" t="s">
        <v>132</v>
      </c>
      <c r="AU137" s="229" t="s">
        <v>88</v>
      </c>
      <c r="AY137" s="17" t="s">
        <v>130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137</v>
      </c>
      <c r="BM137" s="229" t="s">
        <v>145</v>
      </c>
    </row>
    <row r="138" s="14" customFormat="1">
      <c r="A138" s="14"/>
      <c r="B138" s="242"/>
      <c r="C138" s="243"/>
      <c r="D138" s="233" t="s">
        <v>139</v>
      </c>
      <c r="E138" s="244" t="s">
        <v>1</v>
      </c>
      <c r="F138" s="245" t="s">
        <v>146</v>
      </c>
      <c r="G138" s="243"/>
      <c r="H138" s="246">
        <v>25.699999999999999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139</v>
      </c>
      <c r="AU138" s="252" t="s">
        <v>88</v>
      </c>
      <c r="AV138" s="14" t="s">
        <v>88</v>
      </c>
      <c r="AW138" s="14" t="s">
        <v>32</v>
      </c>
      <c r="AX138" s="14" t="s">
        <v>78</v>
      </c>
      <c r="AY138" s="252" t="s">
        <v>130</v>
      </c>
    </row>
    <row r="139" s="15" customFormat="1">
      <c r="A139" s="15"/>
      <c r="B139" s="253"/>
      <c r="C139" s="254"/>
      <c r="D139" s="233" t="s">
        <v>139</v>
      </c>
      <c r="E139" s="255" t="s">
        <v>1</v>
      </c>
      <c r="F139" s="256" t="s">
        <v>142</v>
      </c>
      <c r="G139" s="254"/>
      <c r="H139" s="257">
        <v>25.699999999999999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3" t="s">
        <v>139</v>
      </c>
      <c r="AU139" s="263" t="s">
        <v>88</v>
      </c>
      <c r="AV139" s="15" t="s">
        <v>137</v>
      </c>
      <c r="AW139" s="15" t="s">
        <v>32</v>
      </c>
      <c r="AX139" s="15" t="s">
        <v>86</v>
      </c>
      <c r="AY139" s="263" t="s">
        <v>130</v>
      </c>
    </row>
    <row r="140" s="2" customFormat="1" ht="33" customHeight="1">
      <c r="A140" s="38"/>
      <c r="B140" s="39"/>
      <c r="C140" s="218" t="s">
        <v>147</v>
      </c>
      <c r="D140" s="218" t="s">
        <v>132</v>
      </c>
      <c r="E140" s="219" t="s">
        <v>148</v>
      </c>
      <c r="F140" s="220" t="s">
        <v>149</v>
      </c>
      <c r="G140" s="221" t="s">
        <v>135</v>
      </c>
      <c r="H140" s="222">
        <v>115.90000000000001</v>
      </c>
      <c r="I140" s="223"/>
      <c r="J140" s="224">
        <f>ROUND(I140*H140,2)</f>
        <v>0</v>
      </c>
      <c r="K140" s="220" t="s">
        <v>136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0.75</v>
      </c>
      <c r="T140" s="228">
        <f>S140*H140</f>
        <v>86.925000000000011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137</v>
      </c>
      <c r="AT140" s="229" t="s">
        <v>132</v>
      </c>
      <c r="AU140" s="229" t="s">
        <v>88</v>
      </c>
      <c r="AY140" s="17" t="s">
        <v>130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86</v>
      </c>
      <c r="BK140" s="230">
        <f>ROUND(I140*H140,2)</f>
        <v>0</v>
      </c>
      <c r="BL140" s="17" t="s">
        <v>137</v>
      </c>
      <c r="BM140" s="229" t="s">
        <v>150</v>
      </c>
    </row>
    <row r="141" s="13" customFormat="1">
      <c r="A141" s="13"/>
      <c r="B141" s="231"/>
      <c r="C141" s="232"/>
      <c r="D141" s="233" t="s">
        <v>139</v>
      </c>
      <c r="E141" s="234" t="s">
        <v>1</v>
      </c>
      <c r="F141" s="235" t="s">
        <v>151</v>
      </c>
      <c r="G141" s="232"/>
      <c r="H141" s="234" t="s">
        <v>1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139</v>
      </c>
      <c r="AU141" s="241" t="s">
        <v>88</v>
      </c>
      <c r="AV141" s="13" t="s">
        <v>86</v>
      </c>
      <c r="AW141" s="13" t="s">
        <v>32</v>
      </c>
      <c r="AX141" s="13" t="s">
        <v>78</v>
      </c>
      <c r="AY141" s="241" t="s">
        <v>130</v>
      </c>
    </row>
    <row r="142" s="14" customFormat="1">
      <c r="A142" s="14"/>
      <c r="B142" s="242"/>
      <c r="C142" s="243"/>
      <c r="D142" s="233" t="s">
        <v>139</v>
      </c>
      <c r="E142" s="244" t="s">
        <v>1</v>
      </c>
      <c r="F142" s="245" t="s">
        <v>152</v>
      </c>
      <c r="G142" s="243"/>
      <c r="H142" s="246">
        <v>115.90000000000001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139</v>
      </c>
      <c r="AU142" s="252" t="s">
        <v>88</v>
      </c>
      <c r="AV142" s="14" t="s">
        <v>88</v>
      </c>
      <c r="AW142" s="14" t="s">
        <v>32</v>
      </c>
      <c r="AX142" s="14" t="s">
        <v>78</v>
      </c>
      <c r="AY142" s="252" t="s">
        <v>130</v>
      </c>
    </row>
    <row r="143" s="15" customFormat="1">
      <c r="A143" s="15"/>
      <c r="B143" s="253"/>
      <c r="C143" s="254"/>
      <c r="D143" s="233" t="s">
        <v>139</v>
      </c>
      <c r="E143" s="255" t="s">
        <v>1</v>
      </c>
      <c r="F143" s="256" t="s">
        <v>142</v>
      </c>
      <c r="G143" s="254"/>
      <c r="H143" s="257">
        <v>115.90000000000001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3" t="s">
        <v>139</v>
      </c>
      <c r="AU143" s="263" t="s">
        <v>88</v>
      </c>
      <c r="AV143" s="15" t="s">
        <v>137</v>
      </c>
      <c r="AW143" s="15" t="s">
        <v>32</v>
      </c>
      <c r="AX143" s="15" t="s">
        <v>86</v>
      </c>
      <c r="AY143" s="263" t="s">
        <v>130</v>
      </c>
    </row>
    <row r="144" s="2" customFormat="1" ht="24.15" customHeight="1">
      <c r="A144" s="38"/>
      <c r="B144" s="39"/>
      <c r="C144" s="218" t="s">
        <v>137</v>
      </c>
      <c r="D144" s="218" t="s">
        <v>132</v>
      </c>
      <c r="E144" s="219" t="s">
        <v>153</v>
      </c>
      <c r="F144" s="220" t="s">
        <v>154</v>
      </c>
      <c r="G144" s="221" t="s">
        <v>135</v>
      </c>
      <c r="H144" s="222">
        <v>24.899999999999999</v>
      </c>
      <c r="I144" s="223"/>
      <c r="J144" s="224">
        <f>ROUND(I144*H144,2)</f>
        <v>0</v>
      </c>
      <c r="K144" s="220" t="s">
        <v>136</v>
      </c>
      <c r="L144" s="44"/>
      <c r="M144" s="225" t="s">
        <v>1</v>
      </c>
      <c r="N144" s="226" t="s">
        <v>43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0.28999999999999998</v>
      </c>
      <c r="T144" s="228">
        <f>S144*H144</f>
        <v>7.2209999999999992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137</v>
      </c>
      <c r="AT144" s="229" t="s">
        <v>132</v>
      </c>
      <c r="AU144" s="229" t="s">
        <v>88</v>
      </c>
      <c r="AY144" s="17" t="s">
        <v>130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86</v>
      </c>
      <c r="BK144" s="230">
        <f>ROUND(I144*H144,2)</f>
        <v>0</v>
      </c>
      <c r="BL144" s="17" t="s">
        <v>137</v>
      </c>
      <c r="BM144" s="229" t="s">
        <v>155</v>
      </c>
    </row>
    <row r="145" s="13" customFormat="1">
      <c r="A145" s="13"/>
      <c r="B145" s="231"/>
      <c r="C145" s="232"/>
      <c r="D145" s="233" t="s">
        <v>139</v>
      </c>
      <c r="E145" s="234" t="s">
        <v>1</v>
      </c>
      <c r="F145" s="235" t="s">
        <v>156</v>
      </c>
      <c r="G145" s="232"/>
      <c r="H145" s="234" t="s">
        <v>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139</v>
      </c>
      <c r="AU145" s="241" t="s">
        <v>88</v>
      </c>
      <c r="AV145" s="13" t="s">
        <v>86</v>
      </c>
      <c r="AW145" s="13" t="s">
        <v>32</v>
      </c>
      <c r="AX145" s="13" t="s">
        <v>78</v>
      </c>
      <c r="AY145" s="241" t="s">
        <v>130</v>
      </c>
    </row>
    <row r="146" s="14" customFormat="1">
      <c r="A146" s="14"/>
      <c r="B146" s="242"/>
      <c r="C146" s="243"/>
      <c r="D146" s="233" t="s">
        <v>139</v>
      </c>
      <c r="E146" s="244" t="s">
        <v>1</v>
      </c>
      <c r="F146" s="245" t="s">
        <v>157</v>
      </c>
      <c r="G146" s="243"/>
      <c r="H146" s="246">
        <v>24.899999999999999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139</v>
      </c>
      <c r="AU146" s="252" t="s">
        <v>88</v>
      </c>
      <c r="AV146" s="14" t="s">
        <v>88</v>
      </c>
      <c r="AW146" s="14" t="s">
        <v>32</v>
      </c>
      <c r="AX146" s="14" t="s">
        <v>78</v>
      </c>
      <c r="AY146" s="252" t="s">
        <v>130</v>
      </c>
    </row>
    <row r="147" s="15" customFormat="1">
      <c r="A147" s="15"/>
      <c r="B147" s="253"/>
      <c r="C147" s="254"/>
      <c r="D147" s="233" t="s">
        <v>139</v>
      </c>
      <c r="E147" s="255" t="s">
        <v>1</v>
      </c>
      <c r="F147" s="256" t="s">
        <v>142</v>
      </c>
      <c r="G147" s="254"/>
      <c r="H147" s="257">
        <v>24.899999999999999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3" t="s">
        <v>139</v>
      </c>
      <c r="AU147" s="263" t="s">
        <v>88</v>
      </c>
      <c r="AV147" s="15" t="s">
        <v>137</v>
      </c>
      <c r="AW147" s="15" t="s">
        <v>32</v>
      </c>
      <c r="AX147" s="15" t="s">
        <v>86</v>
      </c>
      <c r="AY147" s="263" t="s">
        <v>130</v>
      </c>
    </row>
    <row r="148" s="2" customFormat="1" ht="24.15" customHeight="1">
      <c r="A148" s="38"/>
      <c r="B148" s="39"/>
      <c r="C148" s="218" t="s">
        <v>158</v>
      </c>
      <c r="D148" s="218" t="s">
        <v>132</v>
      </c>
      <c r="E148" s="219" t="s">
        <v>159</v>
      </c>
      <c r="F148" s="220" t="s">
        <v>160</v>
      </c>
      <c r="G148" s="221" t="s">
        <v>135</v>
      </c>
      <c r="H148" s="222">
        <v>250.80000000000001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0.00024000000000000001</v>
      </c>
      <c r="R148" s="227">
        <f>Q148*H148</f>
        <v>0.060192000000000002</v>
      </c>
      <c r="S148" s="227">
        <v>0.46000000000000002</v>
      </c>
      <c r="T148" s="228">
        <f>S148*H148</f>
        <v>115.36800000000001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137</v>
      </c>
      <c r="AT148" s="229" t="s">
        <v>132</v>
      </c>
      <c r="AU148" s="229" t="s">
        <v>88</v>
      </c>
      <c r="AY148" s="17" t="s">
        <v>130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137</v>
      </c>
      <c r="BM148" s="229" t="s">
        <v>161</v>
      </c>
    </row>
    <row r="149" s="14" customFormat="1">
      <c r="A149" s="14"/>
      <c r="B149" s="242"/>
      <c r="C149" s="243"/>
      <c r="D149" s="233" t="s">
        <v>139</v>
      </c>
      <c r="E149" s="244" t="s">
        <v>1</v>
      </c>
      <c r="F149" s="245" t="s">
        <v>162</v>
      </c>
      <c r="G149" s="243"/>
      <c r="H149" s="246">
        <v>250.80000000000001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139</v>
      </c>
      <c r="AU149" s="252" t="s">
        <v>88</v>
      </c>
      <c r="AV149" s="14" t="s">
        <v>88</v>
      </c>
      <c r="AW149" s="14" t="s">
        <v>32</v>
      </c>
      <c r="AX149" s="14" t="s">
        <v>78</v>
      </c>
      <c r="AY149" s="252" t="s">
        <v>130</v>
      </c>
    </row>
    <row r="150" s="15" customFormat="1">
      <c r="A150" s="15"/>
      <c r="B150" s="253"/>
      <c r="C150" s="254"/>
      <c r="D150" s="233" t="s">
        <v>139</v>
      </c>
      <c r="E150" s="255" t="s">
        <v>1</v>
      </c>
      <c r="F150" s="256" t="s">
        <v>142</v>
      </c>
      <c r="G150" s="254"/>
      <c r="H150" s="257">
        <v>250.80000000000001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139</v>
      </c>
      <c r="AU150" s="263" t="s">
        <v>88</v>
      </c>
      <c r="AV150" s="15" t="s">
        <v>137</v>
      </c>
      <c r="AW150" s="15" t="s">
        <v>32</v>
      </c>
      <c r="AX150" s="15" t="s">
        <v>86</v>
      </c>
      <c r="AY150" s="263" t="s">
        <v>130</v>
      </c>
    </row>
    <row r="151" s="2" customFormat="1" ht="16.5" customHeight="1">
      <c r="A151" s="38"/>
      <c r="B151" s="39"/>
      <c r="C151" s="218" t="s">
        <v>163</v>
      </c>
      <c r="D151" s="218" t="s">
        <v>132</v>
      </c>
      <c r="E151" s="219" t="s">
        <v>164</v>
      </c>
      <c r="F151" s="220" t="s">
        <v>165</v>
      </c>
      <c r="G151" s="221" t="s">
        <v>166</v>
      </c>
      <c r="H151" s="222">
        <v>3.6000000000000001</v>
      </c>
      <c r="I151" s="223"/>
      <c r="J151" s="224">
        <f>ROUND(I151*H151,2)</f>
        <v>0</v>
      </c>
      <c r="K151" s="220" t="s">
        <v>136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0.23000000000000001</v>
      </c>
      <c r="T151" s="228">
        <f>S151*H151</f>
        <v>0.82800000000000007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137</v>
      </c>
      <c r="AT151" s="229" t="s">
        <v>132</v>
      </c>
      <c r="AU151" s="229" t="s">
        <v>88</v>
      </c>
      <c r="AY151" s="17" t="s">
        <v>130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137</v>
      </c>
      <c r="BM151" s="229" t="s">
        <v>167</v>
      </c>
    </row>
    <row r="152" s="14" customFormat="1">
      <c r="A152" s="14"/>
      <c r="B152" s="242"/>
      <c r="C152" s="243"/>
      <c r="D152" s="233" t="s">
        <v>139</v>
      </c>
      <c r="E152" s="244" t="s">
        <v>1</v>
      </c>
      <c r="F152" s="245" t="s">
        <v>168</v>
      </c>
      <c r="G152" s="243"/>
      <c r="H152" s="246">
        <v>3.6000000000000001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139</v>
      </c>
      <c r="AU152" s="252" t="s">
        <v>88</v>
      </c>
      <c r="AV152" s="14" t="s">
        <v>88</v>
      </c>
      <c r="AW152" s="14" t="s">
        <v>32</v>
      </c>
      <c r="AX152" s="14" t="s">
        <v>78</v>
      </c>
      <c r="AY152" s="252" t="s">
        <v>130</v>
      </c>
    </row>
    <row r="153" s="15" customFormat="1">
      <c r="A153" s="15"/>
      <c r="B153" s="253"/>
      <c r="C153" s="254"/>
      <c r="D153" s="233" t="s">
        <v>139</v>
      </c>
      <c r="E153" s="255" t="s">
        <v>1</v>
      </c>
      <c r="F153" s="256" t="s">
        <v>142</v>
      </c>
      <c r="G153" s="254"/>
      <c r="H153" s="257">
        <v>3.6000000000000001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3" t="s">
        <v>139</v>
      </c>
      <c r="AU153" s="263" t="s">
        <v>88</v>
      </c>
      <c r="AV153" s="15" t="s">
        <v>137</v>
      </c>
      <c r="AW153" s="15" t="s">
        <v>32</v>
      </c>
      <c r="AX153" s="15" t="s">
        <v>86</v>
      </c>
      <c r="AY153" s="263" t="s">
        <v>130</v>
      </c>
    </row>
    <row r="154" s="2" customFormat="1" ht="16.5" customHeight="1">
      <c r="A154" s="38"/>
      <c r="B154" s="39"/>
      <c r="C154" s="218" t="s">
        <v>169</v>
      </c>
      <c r="D154" s="218" t="s">
        <v>132</v>
      </c>
      <c r="E154" s="219" t="s">
        <v>170</v>
      </c>
      <c r="F154" s="220" t="s">
        <v>171</v>
      </c>
      <c r="G154" s="221" t="s">
        <v>166</v>
      </c>
      <c r="H154" s="222">
        <v>18</v>
      </c>
      <c r="I154" s="223"/>
      <c r="J154" s="224">
        <f>ROUND(I154*H154,2)</f>
        <v>0</v>
      </c>
      <c r="K154" s="220" t="s">
        <v>136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0.28999999999999998</v>
      </c>
      <c r="T154" s="228">
        <f>S154*H154</f>
        <v>5.2199999999999998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137</v>
      </c>
      <c r="AT154" s="229" t="s">
        <v>132</v>
      </c>
      <c r="AU154" s="229" t="s">
        <v>88</v>
      </c>
      <c r="AY154" s="17" t="s">
        <v>130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86</v>
      </c>
      <c r="BK154" s="230">
        <f>ROUND(I154*H154,2)</f>
        <v>0</v>
      </c>
      <c r="BL154" s="17" t="s">
        <v>137</v>
      </c>
      <c r="BM154" s="229" t="s">
        <v>172</v>
      </c>
    </row>
    <row r="155" s="14" customFormat="1">
      <c r="A155" s="14"/>
      <c r="B155" s="242"/>
      <c r="C155" s="243"/>
      <c r="D155" s="233" t="s">
        <v>139</v>
      </c>
      <c r="E155" s="244" t="s">
        <v>1</v>
      </c>
      <c r="F155" s="245" t="s">
        <v>173</v>
      </c>
      <c r="G155" s="243"/>
      <c r="H155" s="246">
        <v>18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139</v>
      </c>
      <c r="AU155" s="252" t="s">
        <v>88</v>
      </c>
      <c r="AV155" s="14" t="s">
        <v>88</v>
      </c>
      <c r="AW155" s="14" t="s">
        <v>32</v>
      </c>
      <c r="AX155" s="14" t="s">
        <v>78</v>
      </c>
      <c r="AY155" s="252" t="s">
        <v>130</v>
      </c>
    </row>
    <row r="156" s="15" customFormat="1">
      <c r="A156" s="15"/>
      <c r="B156" s="253"/>
      <c r="C156" s="254"/>
      <c r="D156" s="233" t="s">
        <v>139</v>
      </c>
      <c r="E156" s="255" t="s">
        <v>1</v>
      </c>
      <c r="F156" s="256" t="s">
        <v>142</v>
      </c>
      <c r="G156" s="254"/>
      <c r="H156" s="257">
        <v>18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3" t="s">
        <v>139</v>
      </c>
      <c r="AU156" s="263" t="s">
        <v>88</v>
      </c>
      <c r="AV156" s="15" t="s">
        <v>137</v>
      </c>
      <c r="AW156" s="15" t="s">
        <v>32</v>
      </c>
      <c r="AX156" s="15" t="s">
        <v>86</v>
      </c>
      <c r="AY156" s="263" t="s">
        <v>130</v>
      </c>
    </row>
    <row r="157" s="2" customFormat="1" ht="16.5" customHeight="1">
      <c r="A157" s="38"/>
      <c r="B157" s="39"/>
      <c r="C157" s="218" t="s">
        <v>174</v>
      </c>
      <c r="D157" s="218" t="s">
        <v>132</v>
      </c>
      <c r="E157" s="219" t="s">
        <v>175</v>
      </c>
      <c r="F157" s="220" t="s">
        <v>176</v>
      </c>
      <c r="G157" s="221" t="s">
        <v>166</v>
      </c>
      <c r="H157" s="222">
        <v>35.799999999999997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0.28999999999999998</v>
      </c>
      <c r="T157" s="228">
        <f>S157*H157</f>
        <v>10.381999999999998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137</v>
      </c>
      <c r="AT157" s="229" t="s">
        <v>132</v>
      </c>
      <c r="AU157" s="229" t="s">
        <v>88</v>
      </c>
      <c r="AY157" s="17" t="s">
        <v>130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86</v>
      </c>
      <c r="BK157" s="230">
        <f>ROUND(I157*H157,2)</f>
        <v>0</v>
      </c>
      <c r="BL157" s="17" t="s">
        <v>137</v>
      </c>
      <c r="BM157" s="229" t="s">
        <v>177</v>
      </c>
    </row>
    <row r="158" s="14" customFormat="1">
      <c r="A158" s="14"/>
      <c r="B158" s="242"/>
      <c r="C158" s="243"/>
      <c r="D158" s="233" t="s">
        <v>139</v>
      </c>
      <c r="E158" s="244" t="s">
        <v>1</v>
      </c>
      <c r="F158" s="245" t="s">
        <v>178</v>
      </c>
      <c r="G158" s="243"/>
      <c r="H158" s="246">
        <v>35.799999999999997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139</v>
      </c>
      <c r="AU158" s="252" t="s">
        <v>88</v>
      </c>
      <c r="AV158" s="14" t="s">
        <v>88</v>
      </c>
      <c r="AW158" s="14" t="s">
        <v>32</v>
      </c>
      <c r="AX158" s="14" t="s">
        <v>78</v>
      </c>
      <c r="AY158" s="252" t="s">
        <v>130</v>
      </c>
    </row>
    <row r="159" s="15" customFormat="1">
      <c r="A159" s="15"/>
      <c r="B159" s="253"/>
      <c r="C159" s="254"/>
      <c r="D159" s="233" t="s">
        <v>139</v>
      </c>
      <c r="E159" s="255" t="s">
        <v>1</v>
      </c>
      <c r="F159" s="256" t="s">
        <v>142</v>
      </c>
      <c r="G159" s="254"/>
      <c r="H159" s="257">
        <v>35.799999999999997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3" t="s">
        <v>139</v>
      </c>
      <c r="AU159" s="263" t="s">
        <v>88</v>
      </c>
      <c r="AV159" s="15" t="s">
        <v>137</v>
      </c>
      <c r="AW159" s="15" t="s">
        <v>32</v>
      </c>
      <c r="AX159" s="15" t="s">
        <v>86</v>
      </c>
      <c r="AY159" s="263" t="s">
        <v>130</v>
      </c>
    </row>
    <row r="160" s="2" customFormat="1" ht="16.5" customHeight="1">
      <c r="A160" s="38"/>
      <c r="B160" s="39"/>
      <c r="C160" s="218" t="s">
        <v>179</v>
      </c>
      <c r="D160" s="218" t="s">
        <v>132</v>
      </c>
      <c r="E160" s="219" t="s">
        <v>180</v>
      </c>
      <c r="F160" s="220" t="s">
        <v>181</v>
      </c>
      <c r="G160" s="221" t="s">
        <v>166</v>
      </c>
      <c r="H160" s="222">
        <v>17.100000000000001</v>
      </c>
      <c r="I160" s="223"/>
      <c r="J160" s="224">
        <f>ROUND(I160*H160,2)</f>
        <v>0</v>
      </c>
      <c r="K160" s="220" t="s">
        <v>136</v>
      </c>
      <c r="L160" s="44"/>
      <c r="M160" s="225" t="s">
        <v>1</v>
      </c>
      <c r="N160" s="226" t="s">
        <v>43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0.040000000000000001</v>
      </c>
      <c r="T160" s="228">
        <f>S160*H160</f>
        <v>0.68400000000000005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137</v>
      </c>
      <c r="AT160" s="229" t="s">
        <v>132</v>
      </c>
      <c r="AU160" s="229" t="s">
        <v>88</v>
      </c>
      <c r="AY160" s="17" t="s">
        <v>130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86</v>
      </c>
      <c r="BK160" s="230">
        <f>ROUND(I160*H160,2)</f>
        <v>0</v>
      </c>
      <c r="BL160" s="17" t="s">
        <v>137</v>
      </c>
      <c r="BM160" s="229" t="s">
        <v>182</v>
      </c>
    </row>
    <row r="161" s="14" customFormat="1">
      <c r="A161" s="14"/>
      <c r="B161" s="242"/>
      <c r="C161" s="243"/>
      <c r="D161" s="233" t="s">
        <v>139</v>
      </c>
      <c r="E161" s="244" t="s">
        <v>1</v>
      </c>
      <c r="F161" s="245" t="s">
        <v>183</v>
      </c>
      <c r="G161" s="243"/>
      <c r="H161" s="246">
        <v>17.100000000000001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139</v>
      </c>
      <c r="AU161" s="252" t="s">
        <v>88</v>
      </c>
      <c r="AV161" s="14" t="s">
        <v>88</v>
      </c>
      <c r="AW161" s="14" t="s">
        <v>32</v>
      </c>
      <c r="AX161" s="14" t="s">
        <v>78</v>
      </c>
      <c r="AY161" s="252" t="s">
        <v>130</v>
      </c>
    </row>
    <row r="162" s="15" customFormat="1">
      <c r="A162" s="15"/>
      <c r="B162" s="253"/>
      <c r="C162" s="254"/>
      <c r="D162" s="233" t="s">
        <v>139</v>
      </c>
      <c r="E162" s="255" t="s">
        <v>1</v>
      </c>
      <c r="F162" s="256" t="s">
        <v>142</v>
      </c>
      <c r="G162" s="254"/>
      <c r="H162" s="257">
        <v>17.100000000000001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3" t="s">
        <v>139</v>
      </c>
      <c r="AU162" s="263" t="s">
        <v>88</v>
      </c>
      <c r="AV162" s="15" t="s">
        <v>137</v>
      </c>
      <c r="AW162" s="15" t="s">
        <v>32</v>
      </c>
      <c r="AX162" s="15" t="s">
        <v>86</v>
      </c>
      <c r="AY162" s="263" t="s">
        <v>130</v>
      </c>
    </row>
    <row r="163" s="2" customFormat="1" ht="24.15" customHeight="1">
      <c r="A163" s="38"/>
      <c r="B163" s="39"/>
      <c r="C163" s="218" t="s">
        <v>184</v>
      </c>
      <c r="D163" s="218" t="s">
        <v>132</v>
      </c>
      <c r="E163" s="219" t="s">
        <v>185</v>
      </c>
      <c r="F163" s="220" t="s">
        <v>186</v>
      </c>
      <c r="G163" s="221" t="s">
        <v>135</v>
      </c>
      <c r="H163" s="222">
        <v>31.5</v>
      </c>
      <c r="I163" s="223"/>
      <c r="J163" s="224">
        <f>ROUND(I163*H163,2)</f>
        <v>0</v>
      </c>
      <c r="K163" s="220" t="s">
        <v>136</v>
      </c>
      <c r="L163" s="44"/>
      <c r="M163" s="225" t="s">
        <v>1</v>
      </c>
      <c r="N163" s="226" t="s">
        <v>43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137</v>
      </c>
      <c r="AT163" s="229" t="s">
        <v>132</v>
      </c>
      <c r="AU163" s="229" t="s">
        <v>88</v>
      </c>
      <c r="AY163" s="17" t="s">
        <v>130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86</v>
      </c>
      <c r="BK163" s="230">
        <f>ROUND(I163*H163,2)</f>
        <v>0</v>
      </c>
      <c r="BL163" s="17" t="s">
        <v>137</v>
      </c>
      <c r="BM163" s="229" t="s">
        <v>187</v>
      </c>
    </row>
    <row r="164" s="14" customFormat="1">
      <c r="A164" s="14"/>
      <c r="B164" s="242"/>
      <c r="C164" s="243"/>
      <c r="D164" s="233" t="s">
        <v>139</v>
      </c>
      <c r="E164" s="244" t="s">
        <v>1</v>
      </c>
      <c r="F164" s="245" t="s">
        <v>188</v>
      </c>
      <c r="G164" s="243"/>
      <c r="H164" s="246">
        <v>31.5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139</v>
      </c>
      <c r="AU164" s="252" t="s">
        <v>88</v>
      </c>
      <c r="AV164" s="14" t="s">
        <v>88</v>
      </c>
      <c r="AW164" s="14" t="s">
        <v>32</v>
      </c>
      <c r="AX164" s="14" t="s">
        <v>78</v>
      </c>
      <c r="AY164" s="252" t="s">
        <v>130</v>
      </c>
    </row>
    <row r="165" s="15" customFormat="1">
      <c r="A165" s="15"/>
      <c r="B165" s="253"/>
      <c r="C165" s="254"/>
      <c r="D165" s="233" t="s">
        <v>139</v>
      </c>
      <c r="E165" s="255" t="s">
        <v>1</v>
      </c>
      <c r="F165" s="256" t="s">
        <v>142</v>
      </c>
      <c r="G165" s="254"/>
      <c r="H165" s="257">
        <v>31.5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3" t="s">
        <v>139</v>
      </c>
      <c r="AU165" s="263" t="s">
        <v>88</v>
      </c>
      <c r="AV165" s="15" t="s">
        <v>137</v>
      </c>
      <c r="AW165" s="15" t="s">
        <v>32</v>
      </c>
      <c r="AX165" s="15" t="s">
        <v>86</v>
      </c>
      <c r="AY165" s="263" t="s">
        <v>130</v>
      </c>
    </row>
    <row r="166" s="2" customFormat="1" ht="33" customHeight="1">
      <c r="A166" s="38"/>
      <c r="B166" s="39"/>
      <c r="C166" s="218" t="s">
        <v>189</v>
      </c>
      <c r="D166" s="218" t="s">
        <v>132</v>
      </c>
      <c r="E166" s="219" t="s">
        <v>190</v>
      </c>
      <c r="F166" s="220" t="s">
        <v>191</v>
      </c>
      <c r="G166" s="221" t="s">
        <v>192</v>
      </c>
      <c r="H166" s="222">
        <v>14.82</v>
      </c>
      <c r="I166" s="223"/>
      <c r="J166" s="224">
        <f>ROUND(I166*H166,2)</f>
        <v>0</v>
      </c>
      <c r="K166" s="220" t="s">
        <v>136</v>
      </c>
      <c r="L166" s="44"/>
      <c r="M166" s="225" t="s">
        <v>1</v>
      </c>
      <c r="N166" s="226" t="s">
        <v>43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137</v>
      </c>
      <c r="AT166" s="229" t="s">
        <v>132</v>
      </c>
      <c r="AU166" s="229" t="s">
        <v>88</v>
      </c>
      <c r="AY166" s="17" t="s">
        <v>130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86</v>
      </c>
      <c r="BK166" s="230">
        <f>ROUND(I166*H166,2)</f>
        <v>0</v>
      </c>
      <c r="BL166" s="17" t="s">
        <v>137</v>
      </c>
      <c r="BM166" s="229" t="s">
        <v>193</v>
      </c>
    </row>
    <row r="167" s="14" customFormat="1">
      <c r="A167" s="14"/>
      <c r="B167" s="242"/>
      <c r="C167" s="243"/>
      <c r="D167" s="233" t="s">
        <v>139</v>
      </c>
      <c r="E167" s="244" t="s">
        <v>1</v>
      </c>
      <c r="F167" s="245" t="s">
        <v>194</v>
      </c>
      <c r="G167" s="243"/>
      <c r="H167" s="246">
        <v>14.16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139</v>
      </c>
      <c r="AU167" s="252" t="s">
        <v>88</v>
      </c>
      <c r="AV167" s="14" t="s">
        <v>88</v>
      </c>
      <c r="AW167" s="14" t="s">
        <v>32</v>
      </c>
      <c r="AX167" s="14" t="s">
        <v>78</v>
      </c>
      <c r="AY167" s="252" t="s">
        <v>130</v>
      </c>
    </row>
    <row r="168" s="14" customFormat="1">
      <c r="A168" s="14"/>
      <c r="B168" s="242"/>
      <c r="C168" s="243"/>
      <c r="D168" s="233" t="s">
        <v>139</v>
      </c>
      <c r="E168" s="244" t="s">
        <v>1</v>
      </c>
      <c r="F168" s="245" t="s">
        <v>195</v>
      </c>
      <c r="G168" s="243"/>
      <c r="H168" s="246">
        <v>0.66000000000000003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139</v>
      </c>
      <c r="AU168" s="252" t="s">
        <v>88</v>
      </c>
      <c r="AV168" s="14" t="s">
        <v>88</v>
      </c>
      <c r="AW168" s="14" t="s">
        <v>32</v>
      </c>
      <c r="AX168" s="14" t="s">
        <v>78</v>
      </c>
      <c r="AY168" s="252" t="s">
        <v>130</v>
      </c>
    </row>
    <row r="169" s="15" customFormat="1">
      <c r="A169" s="15"/>
      <c r="B169" s="253"/>
      <c r="C169" s="254"/>
      <c r="D169" s="233" t="s">
        <v>139</v>
      </c>
      <c r="E169" s="255" t="s">
        <v>1</v>
      </c>
      <c r="F169" s="256" t="s">
        <v>142</v>
      </c>
      <c r="G169" s="254"/>
      <c r="H169" s="257">
        <v>14.82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3" t="s">
        <v>139</v>
      </c>
      <c r="AU169" s="263" t="s">
        <v>88</v>
      </c>
      <c r="AV169" s="15" t="s">
        <v>137</v>
      </c>
      <c r="AW169" s="15" t="s">
        <v>32</v>
      </c>
      <c r="AX169" s="15" t="s">
        <v>86</v>
      </c>
      <c r="AY169" s="263" t="s">
        <v>130</v>
      </c>
    </row>
    <row r="170" s="2" customFormat="1" ht="37.8" customHeight="1">
      <c r="A170" s="38"/>
      <c r="B170" s="39"/>
      <c r="C170" s="218" t="s">
        <v>196</v>
      </c>
      <c r="D170" s="218" t="s">
        <v>132</v>
      </c>
      <c r="E170" s="219" t="s">
        <v>197</v>
      </c>
      <c r="F170" s="220" t="s">
        <v>198</v>
      </c>
      <c r="G170" s="221" t="s">
        <v>192</v>
      </c>
      <c r="H170" s="222">
        <v>14.82</v>
      </c>
      <c r="I170" s="223"/>
      <c r="J170" s="224">
        <f>ROUND(I170*H170,2)</f>
        <v>0</v>
      </c>
      <c r="K170" s="220" t="s">
        <v>136</v>
      </c>
      <c r="L170" s="44"/>
      <c r="M170" s="225" t="s">
        <v>1</v>
      </c>
      <c r="N170" s="226" t="s">
        <v>43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137</v>
      </c>
      <c r="AT170" s="229" t="s">
        <v>132</v>
      </c>
      <c r="AU170" s="229" t="s">
        <v>88</v>
      </c>
      <c r="AY170" s="17" t="s">
        <v>130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86</v>
      </c>
      <c r="BK170" s="230">
        <f>ROUND(I170*H170,2)</f>
        <v>0</v>
      </c>
      <c r="BL170" s="17" t="s">
        <v>137</v>
      </c>
      <c r="BM170" s="229" t="s">
        <v>199</v>
      </c>
    </row>
    <row r="171" s="2" customFormat="1" ht="37.8" customHeight="1">
      <c r="A171" s="38"/>
      <c r="B171" s="39"/>
      <c r="C171" s="218" t="s">
        <v>200</v>
      </c>
      <c r="D171" s="218" t="s">
        <v>132</v>
      </c>
      <c r="E171" s="219" t="s">
        <v>201</v>
      </c>
      <c r="F171" s="220" t="s">
        <v>202</v>
      </c>
      <c r="G171" s="221" t="s">
        <v>192</v>
      </c>
      <c r="H171" s="222">
        <v>148.19999999999999</v>
      </c>
      <c r="I171" s="223"/>
      <c r="J171" s="224">
        <f>ROUND(I171*H171,2)</f>
        <v>0</v>
      </c>
      <c r="K171" s="220" t="s">
        <v>136</v>
      </c>
      <c r="L171" s="44"/>
      <c r="M171" s="225" t="s">
        <v>1</v>
      </c>
      <c r="N171" s="226" t="s">
        <v>43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137</v>
      </c>
      <c r="AT171" s="229" t="s">
        <v>132</v>
      </c>
      <c r="AU171" s="229" t="s">
        <v>88</v>
      </c>
      <c r="AY171" s="17" t="s">
        <v>130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86</v>
      </c>
      <c r="BK171" s="230">
        <f>ROUND(I171*H171,2)</f>
        <v>0</v>
      </c>
      <c r="BL171" s="17" t="s">
        <v>137</v>
      </c>
      <c r="BM171" s="229" t="s">
        <v>203</v>
      </c>
    </row>
    <row r="172" s="14" customFormat="1">
      <c r="A172" s="14"/>
      <c r="B172" s="242"/>
      <c r="C172" s="243"/>
      <c r="D172" s="233" t="s">
        <v>139</v>
      </c>
      <c r="E172" s="243"/>
      <c r="F172" s="245" t="s">
        <v>204</v>
      </c>
      <c r="G172" s="243"/>
      <c r="H172" s="246">
        <v>148.19999999999999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139</v>
      </c>
      <c r="AU172" s="252" t="s">
        <v>88</v>
      </c>
      <c r="AV172" s="14" t="s">
        <v>88</v>
      </c>
      <c r="AW172" s="14" t="s">
        <v>4</v>
      </c>
      <c r="AX172" s="14" t="s">
        <v>86</v>
      </c>
      <c r="AY172" s="252" t="s">
        <v>130</v>
      </c>
    </row>
    <row r="173" s="2" customFormat="1" ht="24.15" customHeight="1">
      <c r="A173" s="38"/>
      <c r="B173" s="39"/>
      <c r="C173" s="218" t="s">
        <v>205</v>
      </c>
      <c r="D173" s="218" t="s">
        <v>132</v>
      </c>
      <c r="E173" s="219" t="s">
        <v>206</v>
      </c>
      <c r="F173" s="220" t="s">
        <v>207</v>
      </c>
      <c r="G173" s="221" t="s">
        <v>192</v>
      </c>
      <c r="H173" s="222">
        <v>14.82</v>
      </c>
      <c r="I173" s="223"/>
      <c r="J173" s="224">
        <f>ROUND(I173*H173,2)</f>
        <v>0</v>
      </c>
      <c r="K173" s="220" t="s">
        <v>136</v>
      </c>
      <c r="L173" s="44"/>
      <c r="M173" s="225" t="s">
        <v>1</v>
      </c>
      <c r="N173" s="226" t="s">
        <v>43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137</v>
      </c>
      <c r="AT173" s="229" t="s">
        <v>132</v>
      </c>
      <c r="AU173" s="229" t="s">
        <v>88</v>
      </c>
      <c r="AY173" s="17" t="s">
        <v>130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86</v>
      </c>
      <c r="BK173" s="230">
        <f>ROUND(I173*H173,2)</f>
        <v>0</v>
      </c>
      <c r="BL173" s="17" t="s">
        <v>137</v>
      </c>
      <c r="BM173" s="229" t="s">
        <v>208</v>
      </c>
    </row>
    <row r="174" s="2" customFormat="1" ht="24.15" customHeight="1">
      <c r="A174" s="38"/>
      <c r="B174" s="39"/>
      <c r="C174" s="218" t="s">
        <v>8</v>
      </c>
      <c r="D174" s="218" t="s">
        <v>132</v>
      </c>
      <c r="E174" s="219" t="s">
        <v>209</v>
      </c>
      <c r="F174" s="220" t="s">
        <v>210</v>
      </c>
      <c r="G174" s="221" t="s">
        <v>192</v>
      </c>
      <c r="H174" s="222">
        <v>14.82</v>
      </c>
      <c r="I174" s="223"/>
      <c r="J174" s="224">
        <f>ROUND(I174*H174,2)</f>
        <v>0</v>
      </c>
      <c r="K174" s="220" t="s">
        <v>136</v>
      </c>
      <c r="L174" s="44"/>
      <c r="M174" s="225" t="s">
        <v>1</v>
      </c>
      <c r="N174" s="226" t="s">
        <v>43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137</v>
      </c>
      <c r="AT174" s="229" t="s">
        <v>132</v>
      </c>
      <c r="AU174" s="229" t="s">
        <v>88</v>
      </c>
      <c r="AY174" s="17" t="s">
        <v>130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86</v>
      </c>
      <c r="BK174" s="230">
        <f>ROUND(I174*H174,2)</f>
        <v>0</v>
      </c>
      <c r="BL174" s="17" t="s">
        <v>137</v>
      </c>
      <c r="BM174" s="229" t="s">
        <v>211</v>
      </c>
    </row>
    <row r="175" s="2" customFormat="1" ht="24.15" customHeight="1">
      <c r="A175" s="38"/>
      <c r="B175" s="39"/>
      <c r="C175" s="218" t="s">
        <v>212</v>
      </c>
      <c r="D175" s="218" t="s">
        <v>132</v>
      </c>
      <c r="E175" s="219" t="s">
        <v>213</v>
      </c>
      <c r="F175" s="220" t="s">
        <v>214</v>
      </c>
      <c r="G175" s="221" t="s">
        <v>192</v>
      </c>
      <c r="H175" s="222">
        <v>10.619999999999999</v>
      </c>
      <c r="I175" s="223"/>
      <c r="J175" s="224">
        <f>ROUND(I175*H175,2)</f>
        <v>0</v>
      </c>
      <c r="K175" s="220" t="s">
        <v>136</v>
      </c>
      <c r="L175" s="44"/>
      <c r="M175" s="225" t="s">
        <v>1</v>
      </c>
      <c r="N175" s="226" t="s">
        <v>43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137</v>
      </c>
      <c r="AT175" s="229" t="s">
        <v>132</v>
      </c>
      <c r="AU175" s="229" t="s">
        <v>88</v>
      </c>
      <c r="AY175" s="17" t="s">
        <v>130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86</v>
      </c>
      <c r="BK175" s="230">
        <f>ROUND(I175*H175,2)</f>
        <v>0</v>
      </c>
      <c r="BL175" s="17" t="s">
        <v>137</v>
      </c>
      <c r="BM175" s="229" t="s">
        <v>215</v>
      </c>
    </row>
    <row r="176" s="13" customFormat="1">
      <c r="A176" s="13"/>
      <c r="B176" s="231"/>
      <c r="C176" s="232"/>
      <c r="D176" s="233" t="s">
        <v>139</v>
      </c>
      <c r="E176" s="234" t="s">
        <v>1</v>
      </c>
      <c r="F176" s="235" t="s">
        <v>216</v>
      </c>
      <c r="G176" s="232"/>
      <c r="H176" s="234" t="s">
        <v>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139</v>
      </c>
      <c r="AU176" s="241" t="s">
        <v>88</v>
      </c>
      <c r="AV176" s="13" t="s">
        <v>86</v>
      </c>
      <c r="AW176" s="13" t="s">
        <v>32</v>
      </c>
      <c r="AX176" s="13" t="s">
        <v>78</v>
      </c>
      <c r="AY176" s="241" t="s">
        <v>130</v>
      </c>
    </row>
    <row r="177" s="14" customFormat="1">
      <c r="A177" s="14"/>
      <c r="B177" s="242"/>
      <c r="C177" s="243"/>
      <c r="D177" s="233" t="s">
        <v>139</v>
      </c>
      <c r="E177" s="244" t="s">
        <v>1</v>
      </c>
      <c r="F177" s="245" t="s">
        <v>217</v>
      </c>
      <c r="G177" s="243"/>
      <c r="H177" s="246">
        <v>10.619999999999999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139</v>
      </c>
      <c r="AU177" s="252" t="s">
        <v>88</v>
      </c>
      <c r="AV177" s="14" t="s">
        <v>88</v>
      </c>
      <c r="AW177" s="14" t="s">
        <v>32</v>
      </c>
      <c r="AX177" s="14" t="s">
        <v>78</v>
      </c>
      <c r="AY177" s="252" t="s">
        <v>130</v>
      </c>
    </row>
    <row r="178" s="15" customFormat="1">
      <c r="A178" s="15"/>
      <c r="B178" s="253"/>
      <c r="C178" s="254"/>
      <c r="D178" s="233" t="s">
        <v>139</v>
      </c>
      <c r="E178" s="255" t="s">
        <v>1</v>
      </c>
      <c r="F178" s="256" t="s">
        <v>142</v>
      </c>
      <c r="G178" s="254"/>
      <c r="H178" s="257">
        <v>10.619999999999999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3" t="s">
        <v>139</v>
      </c>
      <c r="AU178" s="263" t="s">
        <v>88</v>
      </c>
      <c r="AV178" s="15" t="s">
        <v>137</v>
      </c>
      <c r="AW178" s="15" t="s">
        <v>32</v>
      </c>
      <c r="AX178" s="15" t="s">
        <v>86</v>
      </c>
      <c r="AY178" s="263" t="s">
        <v>130</v>
      </c>
    </row>
    <row r="179" s="2" customFormat="1" ht="16.5" customHeight="1">
      <c r="A179" s="38"/>
      <c r="B179" s="39"/>
      <c r="C179" s="264" t="s">
        <v>218</v>
      </c>
      <c r="D179" s="264" t="s">
        <v>219</v>
      </c>
      <c r="E179" s="265" t="s">
        <v>220</v>
      </c>
      <c r="F179" s="266" t="s">
        <v>221</v>
      </c>
      <c r="G179" s="267" t="s">
        <v>222</v>
      </c>
      <c r="H179" s="268">
        <v>19.116</v>
      </c>
      <c r="I179" s="269"/>
      <c r="J179" s="270">
        <f>ROUND(I179*H179,2)</f>
        <v>0</v>
      </c>
      <c r="K179" s="266" t="s">
        <v>136</v>
      </c>
      <c r="L179" s="271"/>
      <c r="M179" s="272" t="s">
        <v>1</v>
      </c>
      <c r="N179" s="273" t="s">
        <v>43</v>
      </c>
      <c r="O179" s="91"/>
      <c r="P179" s="227">
        <f>O179*H179</f>
        <v>0</v>
      </c>
      <c r="Q179" s="227">
        <v>1</v>
      </c>
      <c r="R179" s="227">
        <f>Q179*H179</f>
        <v>19.116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174</v>
      </c>
      <c r="AT179" s="229" t="s">
        <v>219</v>
      </c>
      <c r="AU179" s="229" t="s">
        <v>88</v>
      </c>
      <c r="AY179" s="17" t="s">
        <v>130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86</v>
      </c>
      <c r="BK179" s="230">
        <f>ROUND(I179*H179,2)</f>
        <v>0</v>
      </c>
      <c r="BL179" s="17" t="s">
        <v>137</v>
      </c>
      <c r="BM179" s="229" t="s">
        <v>223</v>
      </c>
    </row>
    <row r="180" s="14" customFormat="1">
      <c r="A180" s="14"/>
      <c r="B180" s="242"/>
      <c r="C180" s="243"/>
      <c r="D180" s="233" t="s">
        <v>139</v>
      </c>
      <c r="E180" s="243"/>
      <c r="F180" s="245" t="s">
        <v>224</v>
      </c>
      <c r="G180" s="243"/>
      <c r="H180" s="246">
        <v>19.116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139</v>
      </c>
      <c r="AU180" s="252" t="s">
        <v>88</v>
      </c>
      <c r="AV180" s="14" t="s">
        <v>88</v>
      </c>
      <c r="AW180" s="14" t="s">
        <v>4</v>
      </c>
      <c r="AX180" s="14" t="s">
        <v>86</v>
      </c>
      <c r="AY180" s="252" t="s">
        <v>130</v>
      </c>
    </row>
    <row r="181" s="2" customFormat="1" ht="24.15" customHeight="1">
      <c r="A181" s="38"/>
      <c r="B181" s="39"/>
      <c r="C181" s="218" t="s">
        <v>225</v>
      </c>
      <c r="D181" s="218" t="s">
        <v>132</v>
      </c>
      <c r="E181" s="219" t="s">
        <v>226</v>
      </c>
      <c r="F181" s="220" t="s">
        <v>227</v>
      </c>
      <c r="G181" s="221" t="s">
        <v>222</v>
      </c>
      <c r="H181" s="222">
        <v>26.675999999999998</v>
      </c>
      <c r="I181" s="223"/>
      <c r="J181" s="224">
        <f>ROUND(I181*H181,2)</f>
        <v>0</v>
      </c>
      <c r="K181" s="220" t="s">
        <v>136</v>
      </c>
      <c r="L181" s="44"/>
      <c r="M181" s="225" t="s">
        <v>1</v>
      </c>
      <c r="N181" s="226" t="s">
        <v>43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137</v>
      </c>
      <c r="AT181" s="229" t="s">
        <v>132</v>
      </c>
      <c r="AU181" s="229" t="s">
        <v>88</v>
      </c>
      <c r="AY181" s="17" t="s">
        <v>130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86</v>
      </c>
      <c r="BK181" s="230">
        <f>ROUND(I181*H181,2)</f>
        <v>0</v>
      </c>
      <c r="BL181" s="17" t="s">
        <v>137</v>
      </c>
      <c r="BM181" s="229" t="s">
        <v>228</v>
      </c>
    </row>
    <row r="182" s="14" customFormat="1">
      <c r="A182" s="14"/>
      <c r="B182" s="242"/>
      <c r="C182" s="243"/>
      <c r="D182" s="233" t="s">
        <v>139</v>
      </c>
      <c r="E182" s="243"/>
      <c r="F182" s="245" t="s">
        <v>229</v>
      </c>
      <c r="G182" s="243"/>
      <c r="H182" s="246">
        <v>26.675999999999998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139</v>
      </c>
      <c r="AU182" s="252" t="s">
        <v>88</v>
      </c>
      <c r="AV182" s="14" t="s">
        <v>88</v>
      </c>
      <c r="AW182" s="14" t="s">
        <v>4</v>
      </c>
      <c r="AX182" s="14" t="s">
        <v>86</v>
      </c>
      <c r="AY182" s="252" t="s">
        <v>130</v>
      </c>
    </row>
    <row r="183" s="2" customFormat="1" ht="16.5" customHeight="1">
      <c r="A183" s="38"/>
      <c r="B183" s="39"/>
      <c r="C183" s="218" t="s">
        <v>230</v>
      </c>
      <c r="D183" s="218" t="s">
        <v>132</v>
      </c>
      <c r="E183" s="219" t="s">
        <v>231</v>
      </c>
      <c r="F183" s="220" t="s">
        <v>232</v>
      </c>
      <c r="G183" s="221" t="s">
        <v>192</v>
      </c>
      <c r="H183" s="222">
        <v>14.82</v>
      </c>
      <c r="I183" s="223"/>
      <c r="J183" s="224">
        <f>ROUND(I183*H183,2)</f>
        <v>0</v>
      </c>
      <c r="K183" s="220" t="s">
        <v>136</v>
      </c>
      <c r="L183" s="44"/>
      <c r="M183" s="225" t="s">
        <v>1</v>
      </c>
      <c r="N183" s="226" t="s">
        <v>43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137</v>
      </c>
      <c r="AT183" s="229" t="s">
        <v>132</v>
      </c>
      <c r="AU183" s="229" t="s">
        <v>88</v>
      </c>
      <c r="AY183" s="17" t="s">
        <v>130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86</v>
      </c>
      <c r="BK183" s="230">
        <f>ROUND(I183*H183,2)</f>
        <v>0</v>
      </c>
      <c r="BL183" s="17" t="s">
        <v>137</v>
      </c>
      <c r="BM183" s="229" t="s">
        <v>233</v>
      </c>
    </row>
    <row r="184" s="2" customFormat="1" ht="37.8" customHeight="1">
      <c r="A184" s="38"/>
      <c r="B184" s="39"/>
      <c r="C184" s="218" t="s">
        <v>234</v>
      </c>
      <c r="D184" s="218" t="s">
        <v>132</v>
      </c>
      <c r="E184" s="219" t="s">
        <v>235</v>
      </c>
      <c r="F184" s="220" t="s">
        <v>236</v>
      </c>
      <c r="G184" s="221" t="s">
        <v>135</v>
      </c>
      <c r="H184" s="222">
        <v>27.800000000000001</v>
      </c>
      <c r="I184" s="223"/>
      <c r="J184" s="224">
        <f>ROUND(I184*H184,2)</f>
        <v>0</v>
      </c>
      <c r="K184" s="220" t="s">
        <v>136</v>
      </c>
      <c r="L184" s="44"/>
      <c r="M184" s="225" t="s">
        <v>1</v>
      </c>
      <c r="N184" s="226" t="s">
        <v>43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137</v>
      </c>
      <c r="AT184" s="229" t="s">
        <v>132</v>
      </c>
      <c r="AU184" s="229" t="s">
        <v>88</v>
      </c>
      <c r="AY184" s="17" t="s">
        <v>130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86</v>
      </c>
      <c r="BK184" s="230">
        <f>ROUND(I184*H184,2)</f>
        <v>0</v>
      </c>
      <c r="BL184" s="17" t="s">
        <v>137</v>
      </c>
      <c r="BM184" s="229" t="s">
        <v>237</v>
      </c>
    </row>
    <row r="185" s="13" customFormat="1">
      <c r="A185" s="13"/>
      <c r="B185" s="231"/>
      <c r="C185" s="232"/>
      <c r="D185" s="233" t="s">
        <v>139</v>
      </c>
      <c r="E185" s="234" t="s">
        <v>1</v>
      </c>
      <c r="F185" s="235" t="s">
        <v>238</v>
      </c>
      <c r="G185" s="232"/>
      <c r="H185" s="234" t="s">
        <v>1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139</v>
      </c>
      <c r="AU185" s="241" t="s">
        <v>88</v>
      </c>
      <c r="AV185" s="13" t="s">
        <v>86</v>
      </c>
      <c r="AW185" s="13" t="s">
        <v>32</v>
      </c>
      <c r="AX185" s="13" t="s">
        <v>78</v>
      </c>
      <c r="AY185" s="241" t="s">
        <v>130</v>
      </c>
    </row>
    <row r="186" s="14" customFormat="1">
      <c r="A186" s="14"/>
      <c r="B186" s="242"/>
      <c r="C186" s="243"/>
      <c r="D186" s="233" t="s">
        <v>139</v>
      </c>
      <c r="E186" s="244" t="s">
        <v>1</v>
      </c>
      <c r="F186" s="245" t="s">
        <v>239</v>
      </c>
      <c r="G186" s="243"/>
      <c r="H186" s="246">
        <v>27.800000000000001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139</v>
      </c>
      <c r="AU186" s="252" t="s">
        <v>88</v>
      </c>
      <c r="AV186" s="14" t="s">
        <v>88</v>
      </c>
      <c r="AW186" s="14" t="s">
        <v>32</v>
      </c>
      <c r="AX186" s="14" t="s">
        <v>78</v>
      </c>
      <c r="AY186" s="252" t="s">
        <v>130</v>
      </c>
    </row>
    <row r="187" s="15" customFormat="1">
      <c r="A187" s="15"/>
      <c r="B187" s="253"/>
      <c r="C187" s="254"/>
      <c r="D187" s="233" t="s">
        <v>139</v>
      </c>
      <c r="E187" s="255" t="s">
        <v>1</v>
      </c>
      <c r="F187" s="256" t="s">
        <v>142</v>
      </c>
      <c r="G187" s="254"/>
      <c r="H187" s="257">
        <v>27.800000000000001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3" t="s">
        <v>139</v>
      </c>
      <c r="AU187" s="263" t="s">
        <v>88</v>
      </c>
      <c r="AV187" s="15" t="s">
        <v>137</v>
      </c>
      <c r="AW187" s="15" t="s">
        <v>32</v>
      </c>
      <c r="AX187" s="15" t="s">
        <v>86</v>
      </c>
      <c r="AY187" s="263" t="s">
        <v>130</v>
      </c>
    </row>
    <row r="188" s="2" customFormat="1" ht="24.15" customHeight="1">
      <c r="A188" s="38"/>
      <c r="B188" s="39"/>
      <c r="C188" s="218" t="s">
        <v>7</v>
      </c>
      <c r="D188" s="218" t="s">
        <v>132</v>
      </c>
      <c r="E188" s="219" t="s">
        <v>240</v>
      </c>
      <c r="F188" s="220" t="s">
        <v>241</v>
      </c>
      <c r="G188" s="221" t="s">
        <v>135</v>
      </c>
      <c r="H188" s="222">
        <v>27.800000000000001</v>
      </c>
      <c r="I188" s="223"/>
      <c r="J188" s="224">
        <f>ROUND(I188*H188,2)</f>
        <v>0</v>
      </c>
      <c r="K188" s="220" t="s">
        <v>136</v>
      </c>
      <c r="L188" s="44"/>
      <c r="M188" s="225" t="s">
        <v>1</v>
      </c>
      <c r="N188" s="226" t="s">
        <v>43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137</v>
      </c>
      <c r="AT188" s="229" t="s">
        <v>132</v>
      </c>
      <c r="AU188" s="229" t="s">
        <v>88</v>
      </c>
      <c r="AY188" s="17" t="s">
        <v>130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86</v>
      </c>
      <c r="BK188" s="230">
        <f>ROUND(I188*H188,2)</f>
        <v>0</v>
      </c>
      <c r="BL188" s="17" t="s">
        <v>137</v>
      </c>
      <c r="BM188" s="229" t="s">
        <v>242</v>
      </c>
    </row>
    <row r="189" s="14" customFormat="1">
      <c r="A189" s="14"/>
      <c r="B189" s="242"/>
      <c r="C189" s="243"/>
      <c r="D189" s="233" t="s">
        <v>139</v>
      </c>
      <c r="E189" s="244" t="s">
        <v>1</v>
      </c>
      <c r="F189" s="245" t="s">
        <v>239</v>
      </c>
      <c r="G189" s="243"/>
      <c r="H189" s="246">
        <v>27.800000000000001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139</v>
      </c>
      <c r="AU189" s="252" t="s">
        <v>88</v>
      </c>
      <c r="AV189" s="14" t="s">
        <v>88</v>
      </c>
      <c r="AW189" s="14" t="s">
        <v>32</v>
      </c>
      <c r="AX189" s="14" t="s">
        <v>78</v>
      </c>
      <c r="AY189" s="252" t="s">
        <v>130</v>
      </c>
    </row>
    <row r="190" s="15" customFormat="1">
      <c r="A190" s="15"/>
      <c r="B190" s="253"/>
      <c r="C190" s="254"/>
      <c r="D190" s="233" t="s">
        <v>139</v>
      </c>
      <c r="E190" s="255" t="s">
        <v>1</v>
      </c>
      <c r="F190" s="256" t="s">
        <v>142</v>
      </c>
      <c r="G190" s="254"/>
      <c r="H190" s="257">
        <v>27.800000000000001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3" t="s">
        <v>139</v>
      </c>
      <c r="AU190" s="263" t="s">
        <v>88</v>
      </c>
      <c r="AV190" s="15" t="s">
        <v>137</v>
      </c>
      <c r="AW190" s="15" t="s">
        <v>32</v>
      </c>
      <c r="AX190" s="15" t="s">
        <v>86</v>
      </c>
      <c r="AY190" s="263" t="s">
        <v>130</v>
      </c>
    </row>
    <row r="191" s="2" customFormat="1" ht="16.5" customHeight="1">
      <c r="A191" s="38"/>
      <c r="B191" s="39"/>
      <c r="C191" s="264" t="s">
        <v>243</v>
      </c>
      <c r="D191" s="264" t="s">
        <v>219</v>
      </c>
      <c r="E191" s="265" t="s">
        <v>244</v>
      </c>
      <c r="F191" s="266" t="s">
        <v>245</v>
      </c>
      <c r="G191" s="267" t="s">
        <v>246</v>
      </c>
      <c r="H191" s="268">
        <v>0.55600000000000005</v>
      </c>
      <c r="I191" s="269"/>
      <c r="J191" s="270">
        <f>ROUND(I191*H191,2)</f>
        <v>0</v>
      </c>
      <c r="K191" s="266" t="s">
        <v>136</v>
      </c>
      <c r="L191" s="271"/>
      <c r="M191" s="272" t="s">
        <v>1</v>
      </c>
      <c r="N191" s="273" t="s">
        <v>43</v>
      </c>
      <c r="O191" s="91"/>
      <c r="P191" s="227">
        <f>O191*H191</f>
        <v>0</v>
      </c>
      <c r="Q191" s="227">
        <v>0.001</v>
      </c>
      <c r="R191" s="227">
        <f>Q191*H191</f>
        <v>0.00055600000000000007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174</v>
      </c>
      <c r="AT191" s="229" t="s">
        <v>219</v>
      </c>
      <c r="AU191" s="229" t="s">
        <v>88</v>
      </c>
      <c r="AY191" s="17" t="s">
        <v>130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86</v>
      </c>
      <c r="BK191" s="230">
        <f>ROUND(I191*H191,2)</f>
        <v>0</v>
      </c>
      <c r="BL191" s="17" t="s">
        <v>137</v>
      </c>
      <c r="BM191" s="229" t="s">
        <v>247</v>
      </c>
    </row>
    <row r="192" s="14" customFormat="1">
      <c r="A192" s="14"/>
      <c r="B192" s="242"/>
      <c r="C192" s="243"/>
      <c r="D192" s="233" t="s">
        <v>139</v>
      </c>
      <c r="E192" s="243"/>
      <c r="F192" s="245" t="s">
        <v>248</v>
      </c>
      <c r="G192" s="243"/>
      <c r="H192" s="246">
        <v>0.55600000000000005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139</v>
      </c>
      <c r="AU192" s="252" t="s">
        <v>88</v>
      </c>
      <c r="AV192" s="14" t="s">
        <v>88</v>
      </c>
      <c r="AW192" s="14" t="s">
        <v>4</v>
      </c>
      <c r="AX192" s="14" t="s">
        <v>86</v>
      </c>
      <c r="AY192" s="252" t="s">
        <v>130</v>
      </c>
    </row>
    <row r="193" s="2" customFormat="1" ht="24.15" customHeight="1">
      <c r="A193" s="38"/>
      <c r="B193" s="39"/>
      <c r="C193" s="218" t="s">
        <v>249</v>
      </c>
      <c r="D193" s="218" t="s">
        <v>132</v>
      </c>
      <c r="E193" s="219" t="s">
        <v>250</v>
      </c>
      <c r="F193" s="220" t="s">
        <v>251</v>
      </c>
      <c r="G193" s="221" t="s">
        <v>135</v>
      </c>
      <c r="H193" s="222">
        <v>159.34</v>
      </c>
      <c r="I193" s="223"/>
      <c r="J193" s="224">
        <f>ROUND(I193*H193,2)</f>
        <v>0</v>
      </c>
      <c r="K193" s="220" t="s">
        <v>136</v>
      </c>
      <c r="L193" s="44"/>
      <c r="M193" s="225" t="s">
        <v>1</v>
      </c>
      <c r="N193" s="226" t="s">
        <v>43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137</v>
      </c>
      <c r="AT193" s="229" t="s">
        <v>132</v>
      </c>
      <c r="AU193" s="229" t="s">
        <v>88</v>
      </c>
      <c r="AY193" s="17" t="s">
        <v>130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86</v>
      </c>
      <c r="BK193" s="230">
        <f>ROUND(I193*H193,2)</f>
        <v>0</v>
      </c>
      <c r="BL193" s="17" t="s">
        <v>137</v>
      </c>
      <c r="BM193" s="229" t="s">
        <v>252</v>
      </c>
    </row>
    <row r="194" s="14" customFormat="1">
      <c r="A194" s="14"/>
      <c r="B194" s="242"/>
      <c r="C194" s="243"/>
      <c r="D194" s="233" t="s">
        <v>139</v>
      </c>
      <c r="E194" s="244" t="s">
        <v>1</v>
      </c>
      <c r="F194" s="245" t="s">
        <v>253</v>
      </c>
      <c r="G194" s="243"/>
      <c r="H194" s="246">
        <v>159.34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139</v>
      </c>
      <c r="AU194" s="252" t="s">
        <v>88</v>
      </c>
      <c r="AV194" s="14" t="s">
        <v>88</v>
      </c>
      <c r="AW194" s="14" t="s">
        <v>32</v>
      </c>
      <c r="AX194" s="14" t="s">
        <v>78</v>
      </c>
      <c r="AY194" s="252" t="s">
        <v>130</v>
      </c>
    </row>
    <row r="195" s="15" customFormat="1">
      <c r="A195" s="15"/>
      <c r="B195" s="253"/>
      <c r="C195" s="254"/>
      <c r="D195" s="233" t="s">
        <v>139</v>
      </c>
      <c r="E195" s="255" t="s">
        <v>1</v>
      </c>
      <c r="F195" s="256" t="s">
        <v>142</v>
      </c>
      <c r="G195" s="254"/>
      <c r="H195" s="257">
        <v>159.34</v>
      </c>
      <c r="I195" s="258"/>
      <c r="J195" s="254"/>
      <c r="K195" s="254"/>
      <c r="L195" s="259"/>
      <c r="M195" s="260"/>
      <c r="N195" s="261"/>
      <c r="O195" s="261"/>
      <c r="P195" s="261"/>
      <c r="Q195" s="261"/>
      <c r="R195" s="261"/>
      <c r="S195" s="261"/>
      <c r="T195" s="262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3" t="s">
        <v>139</v>
      </c>
      <c r="AU195" s="263" t="s">
        <v>88</v>
      </c>
      <c r="AV195" s="15" t="s">
        <v>137</v>
      </c>
      <c r="AW195" s="15" t="s">
        <v>32</v>
      </c>
      <c r="AX195" s="15" t="s">
        <v>86</v>
      </c>
      <c r="AY195" s="263" t="s">
        <v>130</v>
      </c>
    </row>
    <row r="196" s="12" customFormat="1" ht="22.8" customHeight="1">
      <c r="A196" s="12"/>
      <c r="B196" s="202"/>
      <c r="C196" s="203"/>
      <c r="D196" s="204" t="s">
        <v>77</v>
      </c>
      <c r="E196" s="216" t="s">
        <v>88</v>
      </c>
      <c r="F196" s="216" t="s">
        <v>254</v>
      </c>
      <c r="G196" s="203"/>
      <c r="H196" s="203"/>
      <c r="I196" s="206"/>
      <c r="J196" s="217">
        <f>BK196</f>
        <v>0</v>
      </c>
      <c r="K196" s="203"/>
      <c r="L196" s="208"/>
      <c r="M196" s="209"/>
      <c r="N196" s="210"/>
      <c r="O196" s="210"/>
      <c r="P196" s="211">
        <f>SUM(P197:P214)</f>
        <v>0</v>
      </c>
      <c r="Q196" s="210"/>
      <c r="R196" s="211">
        <f>SUM(R197:R214)</f>
        <v>6.7653631999999995</v>
      </c>
      <c r="S196" s="210"/>
      <c r="T196" s="212">
        <f>SUM(T197:T214)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3" t="s">
        <v>86</v>
      </c>
      <c r="AT196" s="214" t="s">
        <v>77</v>
      </c>
      <c r="AU196" s="214" t="s">
        <v>86</v>
      </c>
      <c r="AY196" s="213" t="s">
        <v>130</v>
      </c>
      <c r="BK196" s="215">
        <f>SUM(BK197:BK214)</f>
        <v>0</v>
      </c>
    </row>
    <row r="197" s="2" customFormat="1" ht="24.15" customHeight="1">
      <c r="A197" s="38"/>
      <c r="B197" s="39"/>
      <c r="C197" s="218" t="s">
        <v>255</v>
      </c>
      <c r="D197" s="218" t="s">
        <v>132</v>
      </c>
      <c r="E197" s="219" t="s">
        <v>256</v>
      </c>
      <c r="F197" s="220" t="s">
        <v>257</v>
      </c>
      <c r="G197" s="221" t="s">
        <v>135</v>
      </c>
      <c r="H197" s="222">
        <v>8.8499999999999996</v>
      </c>
      <c r="I197" s="223"/>
      <c r="J197" s="224">
        <f>ROUND(I197*H197,2)</f>
        <v>0</v>
      </c>
      <c r="K197" s="220" t="s">
        <v>136</v>
      </c>
      <c r="L197" s="44"/>
      <c r="M197" s="225" t="s">
        <v>1</v>
      </c>
      <c r="N197" s="226" t="s">
        <v>43</v>
      </c>
      <c r="O197" s="91"/>
      <c r="P197" s="227">
        <f>O197*H197</f>
        <v>0</v>
      </c>
      <c r="Q197" s="227">
        <v>0.00017000000000000001</v>
      </c>
      <c r="R197" s="227">
        <f>Q197*H197</f>
        <v>0.0015045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137</v>
      </c>
      <c r="AT197" s="229" t="s">
        <v>132</v>
      </c>
      <c r="AU197" s="229" t="s">
        <v>88</v>
      </c>
      <c r="AY197" s="17" t="s">
        <v>130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86</v>
      </c>
      <c r="BK197" s="230">
        <f>ROUND(I197*H197,2)</f>
        <v>0</v>
      </c>
      <c r="BL197" s="17" t="s">
        <v>137</v>
      </c>
      <c r="BM197" s="229" t="s">
        <v>258</v>
      </c>
    </row>
    <row r="198" s="14" customFormat="1">
      <c r="A198" s="14"/>
      <c r="B198" s="242"/>
      <c r="C198" s="243"/>
      <c r="D198" s="233" t="s">
        <v>139</v>
      </c>
      <c r="E198" s="244" t="s">
        <v>1</v>
      </c>
      <c r="F198" s="245" t="s">
        <v>259</v>
      </c>
      <c r="G198" s="243"/>
      <c r="H198" s="246">
        <v>8.8499999999999996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139</v>
      </c>
      <c r="AU198" s="252" t="s">
        <v>88</v>
      </c>
      <c r="AV198" s="14" t="s">
        <v>88</v>
      </c>
      <c r="AW198" s="14" t="s">
        <v>32</v>
      </c>
      <c r="AX198" s="14" t="s">
        <v>78</v>
      </c>
      <c r="AY198" s="252" t="s">
        <v>130</v>
      </c>
    </row>
    <row r="199" s="15" customFormat="1">
      <c r="A199" s="15"/>
      <c r="B199" s="253"/>
      <c r="C199" s="254"/>
      <c r="D199" s="233" t="s">
        <v>139</v>
      </c>
      <c r="E199" s="255" t="s">
        <v>1</v>
      </c>
      <c r="F199" s="256" t="s">
        <v>142</v>
      </c>
      <c r="G199" s="254"/>
      <c r="H199" s="257">
        <v>8.8499999999999996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3" t="s">
        <v>139</v>
      </c>
      <c r="AU199" s="263" t="s">
        <v>88</v>
      </c>
      <c r="AV199" s="15" t="s">
        <v>137</v>
      </c>
      <c r="AW199" s="15" t="s">
        <v>32</v>
      </c>
      <c r="AX199" s="15" t="s">
        <v>86</v>
      </c>
      <c r="AY199" s="263" t="s">
        <v>130</v>
      </c>
    </row>
    <row r="200" s="2" customFormat="1" ht="24.15" customHeight="1">
      <c r="A200" s="38"/>
      <c r="B200" s="39"/>
      <c r="C200" s="264" t="s">
        <v>260</v>
      </c>
      <c r="D200" s="264" t="s">
        <v>219</v>
      </c>
      <c r="E200" s="265" t="s">
        <v>261</v>
      </c>
      <c r="F200" s="266" t="s">
        <v>262</v>
      </c>
      <c r="G200" s="267" t="s">
        <v>135</v>
      </c>
      <c r="H200" s="268">
        <v>10.483000000000001</v>
      </c>
      <c r="I200" s="269"/>
      <c r="J200" s="270">
        <f>ROUND(I200*H200,2)</f>
        <v>0</v>
      </c>
      <c r="K200" s="266" t="s">
        <v>136</v>
      </c>
      <c r="L200" s="271"/>
      <c r="M200" s="272" t="s">
        <v>1</v>
      </c>
      <c r="N200" s="273" t="s">
        <v>43</v>
      </c>
      <c r="O200" s="91"/>
      <c r="P200" s="227">
        <f>O200*H200</f>
        <v>0</v>
      </c>
      <c r="Q200" s="227">
        <v>0.00029999999999999997</v>
      </c>
      <c r="R200" s="227">
        <f>Q200*H200</f>
        <v>0.0031449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174</v>
      </c>
      <c r="AT200" s="229" t="s">
        <v>219</v>
      </c>
      <c r="AU200" s="229" t="s">
        <v>88</v>
      </c>
      <c r="AY200" s="17" t="s">
        <v>130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86</v>
      </c>
      <c r="BK200" s="230">
        <f>ROUND(I200*H200,2)</f>
        <v>0</v>
      </c>
      <c r="BL200" s="17" t="s">
        <v>137</v>
      </c>
      <c r="BM200" s="229" t="s">
        <v>263</v>
      </c>
    </row>
    <row r="201" s="14" customFormat="1">
      <c r="A201" s="14"/>
      <c r="B201" s="242"/>
      <c r="C201" s="243"/>
      <c r="D201" s="233" t="s">
        <v>139</v>
      </c>
      <c r="E201" s="243"/>
      <c r="F201" s="245" t="s">
        <v>264</v>
      </c>
      <c r="G201" s="243"/>
      <c r="H201" s="246">
        <v>10.483000000000001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139</v>
      </c>
      <c r="AU201" s="252" t="s">
        <v>88</v>
      </c>
      <c r="AV201" s="14" t="s">
        <v>88</v>
      </c>
      <c r="AW201" s="14" t="s">
        <v>4</v>
      </c>
      <c r="AX201" s="14" t="s">
        <v>86</v>
      </c>
      <c r="AY201" s="252" t="s">
        <v>130</v>
      </c>
    </row>
    <row r="202" s="2" customFormat="1" ht="44.25" customHeight="1">
      <c r="A202" s="38"/>
      <c r="B202" s="39"/>
      <c r="C202" s="218" t="s">
        <v>265</v>
      </c>
      <c r="D202" s="218" t="s">
        <v>132</v>
      </c>
      <c r="E202" s="219" t="s">
        <v>266</v>
      </c>
      <c r="F202" s="220" t="s">
        <v>267</v>
      </c>
      <c r="G202" s="221" t="s">
        <v>166</v>
      </c>
      <c r="H202" s="222">
        <v>17.699999999999999</v>
      </c>
      <c r="I202" s="223"/>
      <c r="J202" s="224">
        <f>ROUND(I202*H202,2)</f>
        <v>0</v>
      </c>
      <c r="K202" s="220" t="s">
        <v>1</v>
      </c>
      <c r="L202" s="44"/>
      <c r="M202" s="225" t="s">
        <v>1</v>
      </c>
      <c r="N202" s="226" t="s">
        <v>43</v>
      </c>
      <c r="O202" s="91"/>
      <c r="P202" s="227">
        <f>O202*H202</f>
        <v>0</v>
      </c>
      <c r="Q202" s="227">
        <v>0.28714000000000001</v>
      </c>
      <c r="R202" s="227">
        <f>Q202*H202</f>
        <v>5.0823780000000003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137</v>
      </c>
      <c r="AT202" s="229" t="s">
        <v>132</v>
      </c>
      <c r="AU202" s="229" t="s">
        <v>88</v>
      </c>
      <c r="AY202" s="17" t="s">
        <v>130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86</v>
      </c>
      <c r="BK202" s="230">
        <f>ROUND(I202*H202,2)</f>
        <v>0</v>
      </c>
      <c r="BL202" s="17" t="s">
        <v>137</v>
      </c>
      <c r="BM202" s="229" t="s">
        <v>268</v>
      </c>
    </row>
    <row r="203" s="14" customFormat="1">
      <c r="A203" s="14"/>
      <c r="B203" s="242"/>
      <c r="C203" s="243"/>
      <c r="D203" s="233" t="s">
        <v>139</v>
      </c>
      <c r="E203" s="244" t="s">
        <v>1</v>
      </c>
      <c r="F203" s="245" t="s">
        <v>269</v>
      </c>
      <c r="G203" s="243"/>
      <c r="H203" s="246">
        <v>17.699999999999999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139</v>
      </c>
      <c r="AU203" s="252" t="s">
        <v>88</v>
      </c>
      <c r="AV203" s="14" t="s">
        <v>88</v>
      </c>
      <c r="AW203" s="14" t="s">
        <v>32</v>
      </c>
      <c r="AX203" s="14" t="s">
        <v>78</v>
      </c>
      <c r="AY203" s="252" t="s">
        <v>130</v>
      </c>
    </row>
    <row r="204" s="15" customFormat="1">
      <c r="A204" s="15"/>
      <c r="B204" s="253"/>
      <c r="C204" s="254"/>
      <c r="D204" s="233" t="s">
        <v>139</v>
      </c>
      <c r="E204" s="255" t="s">
        <v>1</v>
      </c>
      <c r="F204" s="256" t="s">
        <v>142</v>
      </c>
      <c r="G204" s="254"/>
      <c r="H204" s="257">
        <v>17.699999999999999</v>
      </c>
      <c r="I204" s="258"/>
      <c r="J204" s="254"/>
      <c r="K204" s="254"/>
      <c r="L204" s="259"/>
      <c r="M204" s="260"/>
      <c r="N204" s="261"/>
      <c r="O204" s="261"/>
      <c r="P204" s="261"/>
      <c r="Q204" s="261"/>
      <c r="R204" s="261"/>
      <c r="S204" s="261"/>
      <c r="T204" s="262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3" t="s">
        <v>139</v>
      </c>
      <c r="AU204" s="263" t="s">
        <v>88</v>
      </c>
      <c r="AV204" s="15" t="s">
        <v>137</v>
      </c>
      <c r="AW204" s="15" t="s">
        <v>32</v>
      </c>
      <c r="AX204" s="15" t="s">
        <v>86</v>
      </c>
      <c r="AY204" s="263" t="s">
        <v>130</v>
      </c>
    </row>
    <row r="205" s="2" customFormat="1" ht="44.25" customHeight="1">
      <c r="A205" s="38"/>
      <c r="B205" s="39"/>
      <c r="C205" s="218" t="s">
        <v>270</v>
      </c>
      <c r="D205" s="218" t="s">
        <v>132</v>
      </c>
      <c r="E205" s="219" t="s">
        <v>271</v>
      </c>
      <c r="F205" s="220" t="s">
        <v>272</v>
      </c>
      <c r="G205" s="221" t="s">
        <v>166</v>
      </c>
      <c r="H205" s="222">
        <v>5.7999999999999998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43</v>
      </c>
      <c r="O205" s="91"/>
      <c r="P205" s="227">
        <f>O205*H205</f>
        <v>0</v>
      </c>
      <c r="Q205" s="227">
        <v>0.28716999999999998</v>
      </c>
      <c r="R205" s="227">
        <f>Q205*H205</f>
        <v>1.6655859999999998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137</v>
      </c>
      <c r="AT205" s="229" t="s">
        <v>132</v>
      </c>
      <c r="AU205" s="229" t="s">
        <v>88</v>
      </c>
      <c r="AY205" s="17" t="s">
        <v>130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86</v>
      </c>
      <c r="BK205" s="230">
        <f>ROUND(I205*H205,2)</f>
        <v>0</v>
      </c>
      <c r="BL205" s="17" t="s">
        <v>137</v>
      </c>
      <c r="BM205" s="229" t="s">
        <v>273</v>
      </c>
    </row>
    <row r="206" s="13" customFormat="1">
      <c r="A206" s="13"/>
      <c r="B206" s="231"/>
      <c r="C206" s="232"/>
      <c r="D206" s="233" t="s">
        <v>139</v>
      </c>
      <c r="E206" s="234" t="s">
        <v>1</v>
      </c>
      <c r="F206" s="235" t="s">
        <v>274</v>
      </c>
      <c r="G206" s="232"/>
      <c r="H206" s="234" t="s">
        <v>1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139</v>
      </c>
      <c r="AU206" s="241" t="s">
        <v>88</v>
      </c>
      <c r="AV206" s="13" t="s">
        <v>86</v>
      </c>
      <c r="AW206" s="13" t="s">
        <v>32</v>
      </c>
      <c r="AX206" s="13" t="s">
        <v>78</v>
      </c>
      <c r="AY206" s="241" t="s">
        <v>130</v>
      </c>
    </row>
    <row r="207" s="14" customFormat="1">
      <c r="A207" s="14"/>
      <c r="B207" s="242"/>
      <c r="C207" s="243"/>
      <c r="D207" s="233" t="s">
        <v>139</v>
      </c>
      <c r="E207" s="244" t="s">
        <v>1</v>
      </c>
      <c r="F207" s="245" t="s">
        <v>275</v>
      </c>
      <c r="G207" s="243"/>
      <c r="H207" s="246">
        <v>5.7999999999999998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139</v>
      </c>
      <c r="AU207" s="252" t="s">
        <v>88</v>
      </c>
      <c r="AV207" s="14" t="s">
        <v>88</v>
      </c>
      <c r="AW207" s="14" t="s">
        <v>32</v>
      </c>
      <c r="AX207" s="14" t="s">
        <v>78</v>
      </c>
      <c r="AY207" s="252" t="s">
        <v>130</v>
      </c>
    </row>
    <row r="208" s="15" customFormat="1">
      <c r="A208" s="15"/>
      <c r="B208" s="253"/>
      <c r="C208" s="254"/>
      <c r="D208" s="233" t="s">
        <v>139</v>
      </c>
      <c r="E208" s="255" t="s">
        <v>1</v>
      </c>
      <c r="F208" s="256" t="s">
        <v>142</v>
      </c>
      <c r="G208" s="254"/>
      <c r="H208" s="257">
        <v>5.7999999999999998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3" t="s">
        <v>139</v>
      </c>
      <c r="AU208" s="263" t="s">
        <v>88</v>
      </c>
      <c r="AV208" s="15" t="s">
        <v>137</v>
      </c>
      <c r="AW208" s="15" t="s">
        <v>32</v>
      </c>
      <c r="AX208" s="15" t="s">
        <v>86</v>
      </c>
      <c r="AY208" s="263" t="s">
        <v>130</v>
      </c>
    </row>
    <row r="209" s="2" customFormat="1" ht="16.5" customHeight="1">
      <c r="A209" s="38"/>
      <c r="B209" s="39"/>
      <c r="C209" s="218" t="s">
        <v>276</v>
      </c>
      <c r="D209" s="218" t="s">
        <v>132</v>
      </c>
      <c r="E209" s="219" t="s">
        <v>277</v>
      </c>
      <c r="F209" s="220" t="s">
        <v>278</v>
      </c>
      <c r="G209" s="221" t="s">
        <v>135</v>
      </c>
      <c r="H209" s="222">
        <v>28</v>
      </c>
      <c r="I209" s="223"/>
      <c r="J209" s="224">
        <f>ROUND(I209*H209,2)</f>
        <v>0</v>
      </c>
      <c r="K209" s="220" t="s">
        <v>1</v>
      </c>
      <c r="L209" s="44"/>
      <c r="M209" s="225" t="s">
        <v>1</v>
      </c>
      <c r="N209" s="226" t="s">
        <v>43</v>
      </c>
      <c r="O209" s="91"/>
      <c r="P209" s="227">
        <f>O209*H209</f>
        <v>0</v>
      </c>
      <c r="Q209" s="227">
        <v>0.00010000000000000001</v>
      </c>
      <c r="R209" s="227">
        <f>Q209*H209</f>
        <v>0.0028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137</v>
      </c>
      <c r="AT209" s="229" t="s">
        <v>132</v>
      </c>
      <c r="AU209" s="229" t="s">
        <v>88</v>
      </c>
      <c r="AY209" s="17" t="s">
        <v>130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86</v>
      </c>
      <c r="BK209" s="230">
        <f>ROUND(I209*H209,2)</f>
        <v>0</v>
      </c>
      <c r="BL209" s="17" t="s">
        <v>137</v>
      </c>
      <c r="BM209" s="229" t="s">
        <v>279</v>
      </c>
    </row>
    <row r="210" s="14" customFormat="1">
      <c r="A210" s="14"/>
      <c r="B210" s="242"/>
      <c r="C210" s="243"/>
      <c r="D210" s="233" t="s">
        <v>139</v>
      </c>
      <c r="E210" s="244" t="s">
        <v>1</v>
      </c>
      <c r="F210" s="245" t="s">
        <v>280</v>
      </c>
      <c r="G210" s="243"/>
      <c r="H210" s="246">
        <v>21.239999999999998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139</v>
      </c>
      <c r="AU210" s="252" t="s">
        <v>88</v>
      </c>
      <c r="AV210" s="14" t="s">
        <v>88</v>
      </c>
      <c r="AW210" s="14" t="s">
        <v>32</v>
      </c>
      <c r="AX210" s="14" t="s">
        <v>78</v>
      </c>
      <c r="AY210" s="252" t="s">
        <v>130</v>
      </c>
    </row>
    <row r="211" s="14" customFormat="1">
      <c r="A211" s="14"/>
      <c r="B211" s="242"/>
      <c r="C211" s="243"/>
      <c r="D211" s="233" t="s">
        <v>139</v>
      </c>
      <c r="E211" s="244" t="s">
        <v>1</v>
      </c>
      <c r="F211" s="245" t="s">
        <v>281</v>
      </c>
      <c r="G211" s="243"/>
      <c r="H211" s="246">
        <v>6.7599999999999998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139</v>
      </c>
      <c r="AU211" s="252" t="s">
        <v>88</v>
      </c>
      <c r="AV211" s="14" t="s">
        <v>88</v>
      </c>
      <c r="AW211" s="14" t="s">
        <v>32</v>
      </c>
      <c r="AX211" s="14" t="s">
        <v>78</v>
      </c>
      <c r="AY211" s="252" t="s">
        <v>130</v>
      </c>
    </row>
    <row r="212" s="15" customFormat="1">
      <c r="A212" s="15"/>
      <c r="B212" s="253"/>
      <c r="C212" s="254"/>
      <c r="D212" s="233" t="s">
        <v>139</v>
      </c>
      <c r="E212" s="255" t="s">
        <v>1</v>
      </c>
      <c r="F212" s="256" t="s">
        <v>142</v>
      </c>
      <c r="G212" s="254"/>
      <c r="H212" s="257">
        <v>28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3" t="s">
        <v>139</v>
      </c>
      <c r="AU212" s="263" t="s">
        <v>88</v>
      </c>
      <c r="AV212" s="15" t="s">
        <v>137</v>
      </c>
      <c r="AW212" s="15" t="s">
        <v>32</v>
      </c>
      <c r="AX212" s="15" t="s">
        <v>86</v>
      </c>
      <c r="AY212" s="263" t="s">
        <v>130</v>
      </c>
    </row>
    <row r="213" s="2" customFormat="1" ht="24.15" customHeight="1">
      <c r="A213" s="38"/>
      <c r="B213" s="39"/>
      <c r="C213" s="264" t="s">
        <v>282</v>
      </c>
      <c r="D213" s="264" t="s">
        <v>219</v>
      </c>
      <c r="E213" s="265" t="s">
        <v>261</v>
      </c>
      <c r="F213" s="266" t="s">
        <v>262</v>
      </c>
      <c r="G213" s="267" t="s">
        <v>135</v>
      </c>
      <c r="H213" s="268">
        <v>33.165999999999997</v>
      </c>
      <c r="I213" s="269"/>
      <c r="J213" s="270">
        <f>ROUND(I213*H213,2)</f>
        <v>0</v>
      </c>
      <c r="K213" s="266" t="s">
        <v>136</v>
      </c>
      <c r="L213" s="271"/>
      <c r="M213" s="272" t="s">
        <v>1</v>
      </c>
      <c r="N213" s="273" t="s">
        <v>43</v>
      </c>
      <c r="O213" s="91"/>
      <c r="P213" s="227">
        <f>O213*H213</f>
        <v>0</v>
      </c>
      <c r="Q213" s="227">
        <v>0.00029999999999999997</v>
      </c>
      <c r="R213" s="227">
        <f>Q213*H213</f>
        <v>0.0099497999999999982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174</v>
      </c>
      <c r="AT213" s="229" t="s">
        <v>219</v>
      </c>
      <c r="AU213" s="229" t="s">
        <v>88</v>
      </c>
      <c r="AY213" s="17" t="s">
        <v>130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86</v>
      </c>
      <c r="BK213" s="230">
        <f>ROUND(I213*H213,2)</f>
        <v>0</v>
      </c>
      <c r="BL213" s="17" t="s">
        <v>137</v>
      </c>
      <c r="BM213" s="229" t="s">
        <v>283</v>
      </c>
    </row>
    <row r="214" s="14" customFormat="1">
      <c r="A214" s="14"/>
      <c r="B214" s="242"/>
      <c r="C214" s="243"/>
      <c r="D214" s="233" t="s">
        <v>139</v>
      </c>
      <c r="E214" s="243"/>
      <c r="F214" s="245" t="s">
        <v>284</v>
      </c>
      <c r="G214" s="243"/>
      <c r="H214" s="246">
        <v>33.165999999999997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139</v>
      </c>
      <c r="AU214" s="252" t="s">
        <v>88</v>
      </c>
      <c r="AV214" s="14" t="s">
        <v>88</v>
      </c>
      <c r="AW214" s="14" t="s">
        <v>4</v>
      </c>
      <c r="AX214" s="14" t="s">
        <v>86</v>
      </c>
      <c r="AY214" s="252" t="s">
        <v>130</v>
      </c>
    </row>
    <row r="215" s="12" customFormat="1" ht="22.8" customHeight="1">
      <c r="A215" s="12"/>
      <c r="B215" s="202"/>
      <c r="C215" s="203"/>
      <c r="D215" s="204" t="s">
        <v>77</v>
      </c>
      <c r="E215" s="216" t="s">
        <v>147</v>
      </c>
      <c r="F215" s="216" t="s">
        <v>285</v>
      </c>
      <c r="G215" s="203"/>
      <c r="H215" s="203"/>
      <c r="I215" s="206"/>
      <c r="J215" s="217">
        <f>BK215</f>
        <v>0</v>
      </c>
      <c r="K215" s="203"/>
      <c r="L215" s="208"/>
      <c r="M215" s="209"/>
      <c r="N215" s="210"/>
      <c r="O215" s="210"/>
      <c r="P215" s="211">
        <f>SUM(P216:P260)</f>
        <v>0</v>
      </c>
      <c r="Q215" s="210"/>
      <c r="R215" s="211">
        <f>SUM(R216:R260)</f>
        <v>55.764550549999989</v>
      </c>
      <c r="S215" s="210"/>
      <c r="T215" s="212">
        <f>SUM(T216:T260)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86</v>
      </c>
      <c r="AT215" s="214" t="s">
        <v>77</v>
      </c>
      <c r="AU215" s="214" t="s">
        <v>86</v>
      </c>
      <c r="AY215" s="213" t="s">
        <v>130</v>
      </c>
      <c r="BK215" s="215">
        <f>SUM(BK216:BK260)</f>
        <v>0</v>
      </c>
    </row>
    <row r="216" s="2" customFormat="1" ht="33" customHeight="1">
      <c r="A216" s="38"/>
      <c r="B216" s="39"/>
      <c r="C216" s="218" t="s">
        <v>286</v>
      </c>
      <c r="D216" s="218" t="s">
        <v>132</v>
      </c>
      <c r="E216" s="219" t="s">
        <v>287</v>
      </c>
      <c r="F216" s="220" t="s">
        <v>288</v>
      </c>
      <c r="G216" s="221" t="s">
        <v>166</v>
      </c>
      <c r="H216" s="222">
        <v>1.2</v>
      </c>
      <c r="I216" s="223"/>
      <c r="J216" s="224">
        <f>ROUND(I216*H216,2)</f>
        <v>0</v>
      </c>
      <c r="K216" s="220" t="s">
        <v>136</v>
      </c>
      <c r="L216" s="44"/>
      <c r="M216" s="225" t="s">
        <v>1</v>
      </c>
      <c r="N216" s="226" t="s">
        <v>43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137</v>
      </c>
      <c r="AT216" s="229" t="s">
        <v>132</v>
      </c>
      <c r="AU216" s="229" t="s">
        <v>88</v>
      </c>
      <c r="AY216" s="17" t="s">
        <v>130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86</v>
      </c>
      <c r="BK216" s="230">
        <f>ROUND(I216*H216,2)</f>
        <v>0</v>
      </c>
      <c r="BL216" s="17" t="s">
        <v>137</v>
      </c>
      <c r="BM216" s="229" t="s">
        <v>289</v>
      </c>
    </row>
    <row r="217" s="13" customFormat="1">
      <c r="A217" s="13"/>
      <c r="B217" s="231"/>
      <c r="C217" s="232"/>
      <c r="D217" s="233" t="s">
        <v>139</v>
      </c>
      <c r="E217" s="234" t="s">
        <v>1</v>
      </c>
      <c r="F217" s="235" t="s">
        <v>290</v>
      </c>
      <c r="G217" s="232"/>
      <c r="H217" s="234" t="s">
        <v>1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139</v>
      </c>
      <c r="AU217" s="241" t="s">
        <v>88</v>
      </c>
      <c r="AV217" s="13" t="s">
        <v>86</v>
      </c>
      <c r="AW217" s="13" t="s">
        <v>32</v>
      </c>
      <c r="AX217" s="13" t="s">
        <v>78</v>
      </c>
      <c r="AY217" s="241" t="s">
        <v>130</v>
      </c>
    </row>
    <row r="218" s="14" customFormat="1">
      <c r="A218" s="14"/>
      <c r="B218" s="242"/>
      <c r="C218" s="243"/>
      <c r="D218" s="233" t="s">
        <v>139</v>
      </c>
      <c r="E218" s="244" t="s">
        <v>1</v>
      </c>
      <c r="F218" s="245" t="s">
        <v>291</v>
      </c>
      <c r="G218" s="243"/>
      <c r="H218" s="246">
        <v>1.2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139</v>
      </c>
      <c r="AU218" s="252" t="s">
        <v>88</v>
      </c>
      <c r="AV218" s="14" t="s">
        <v>88</v>
      </c>
      <c r="AW218" s="14" t="s">
        <v>32</v>
      </c>
      <c r="AX218" s="14" t="s">
        <v>78</v>
      </c>
      <c r="AY218" s="252" t="s">
        <v>130</v>
      </c>
    </row>
    <row r="219" s="15" customFormat="1">
      <c r="A219" s="15"/>
      <c r="B219" s="253"/>
      <c r="C219" s="254"/>
      <c r="D219" s="233" t="s">
        <v>139</v>
      </c>
      <c r="E219" s="255" t="s">
        <v>1</v>
      </c>
      <c r="F219" s="256" t="s">
        <v>142</v>
      </c>
      <c r="G219" s="254"/>
      <c r="H219" s="257">
        <v>1.2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3" t="s">
        <v>139</v>
      </c>
      <c r="AU219" s="263" t="s">
        <v>88</v>
      </c>
      <c r="AV219" s="15" t="s">
        <v>137</v>
      </c>
      <c r="AW219" s="15" t="s">
        <v>32</v>
      </c>
      <c r="AX219" s="15" t="s">
        <v>86</v>
      </c>
      <c r="AY219" s="263" t="s">
        <v>130</v>
      </c>
    </row>
    <row r="220" s="2" customFormat="1" ht="16.5" customHeight="1">
      <c r="A220" s="38"/>
      <c r="B220" s="39"/>
      <c r="C220" s="264" t="s">
        <v>292</v>
      </c>
      <c r="D220" s="264" t="s">
        <v>219</v>
      </c>
      <c r="E220" s="265" t="s">
        <v>293</v>
      </c>
      <c r="F220" s="266" t="s">
        <v>294</v>
      </c>
      <c r="G220" s="267" t="s">
        <v>166</v>
      </c>
      <c r="H220" s="268">
        <v>1.212</v>
      </c>
      <c r="I220" s="269"/>
      <c r="J220" s="270">
        <f>ROUND(I220*H220,2)</f>
        <v>0</v>
      </c>
      <c r="K220" s="266" t="s">
        <v>136</v>
      </c>
      <c r="L220" s="271"/>
      <c r="M220" s="272" t="s">
        <v>1</v>
      </c>
      <c r="N220" s="273" t="s">
        <v>43</v>
      </c>
      <c r="O220" s="91"/>
      <c r="P220" s="227">
        <f>O220*H220</f>
        <v>0</v>
      </c>
      <c r="Q220" s="227">
        <v>0.0042599999999999999</v>
      </c>
      <c r="R220" s="227">
        <f>Q220*H220</f>
        <v>0.0051631199999999993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174</v>
      </c>
      <c r="AT220" s="229" t="s">
        <v>219</v>
      </c>
      <c r="AU220" s="229" t="s">
        <v>88</v>
      </c>
      <c r="AY220" s="17" t="s">
        <v>130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86</v>
      </c>
      <c r="BK220" s="230">
        <f>ROUND(I220*H220,2)</f>
        <v>0</v>
      </c>
      <c r="BL220" s="17" t="s">
        <v>137</v>
      </c>
      <c r="BM220" s="229" t="s">
        <v>295</v>
      </c>
    </row>
    <row r="221" s="14" customFormat="1">
      <c r="A221" s="14"/>
      <c r="B221" s="242"/>
      <c r="C221" s="243"/>
      <c r="D221" s="233" t="s">
        <v>139</v>
      </c>
      <c r="E221" s="243"/>
      <c r="F221" s="245" t="s">
        <v>296</v>
      </c>
      <c r="G221" s="243"/>
      <c r="H221" s="246">
        <v>1.212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139</v>
      </c>
      <c r="AU221" s="252" t="s">
        <v>88</v>
      </c>
      <c r="AV221" s="14" t="s">
        <v>88</v>
      </c>
      <c r="AW221" s="14" t="s">
        <v>4</v>
      </c>
      <c r="AX221" s="14" t="s">
        <v>86</v>
      </c>
      <c r="AY221" s="252" t="s">
        <v>130</v>
      </c>
    </row>
    <row r="222" s="2" customFormat="1" ht="24.15" customHeight="1">
      <c r="A222" s="38"/>
      <c r="B222" s="39"/>
      <c r="C222" s="218" t="s">
        <v>297</v>
      </c>
      <c r="D222" s="218" t="s">
        <v>132</v>
      </c>
      <c r="E222" s="219" t="s">
        <v>298</v>
      </c>
      <c r="F222" s="220" t="s">
        <v>299</v>
      </c>
      <c r="G222" s="221" t="s">
        <v>300</v>
      </c>
      <c r="H222" s="222">
        <v>34</v>
      </c>
      <c r="I222" s="223"/>
      <c r="J222" s="224">
        <f>ROUND(I222*H222,2)</f>
        <v>0</v>
      </c>
      <c r="K222" s="220" t="s">
        <v>136</v>
      </c>
      <c r="L222" s="44"/>
      <c r="M222" s="225" t="s">
        <v>1</v>
      </c>
      <c r="N222" s="226" t="s">
        <v>43</v>
      </c>
      <c r="O222" s="91"/>
      <c r="P222" s="227">
        <f>O222*H222</f>
        <v>0</v>
      </c>
      <c r="Q222" s="227">
        <v>0.00132</v>
      </c>
      <c r="R222" s="227">
        <f>Q222*H222</f>
        <v>0.044880000000000003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137</v>
      </c>
      <c r="AT222" s="229" t="s">
        <v>132</v>
      </c>
      <c r="AU222" s="229" t="s">
        <v>88</v>
      </c>
      <c r="AY222" s="17" t="s">
        <v>130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86</v>
      </c>
      <c r="BK222" s="230">
        <f>ROUND(I222*H222,2)</f>
        <v>0</v>
      </c>
      <c r="BL222" s="17" t="s">
        <v>137</v>
      </c>
      <c r="BM222" s="229" t="s">
        <v>301</v>
      </c>
    </row>
    <row r="223" s="2" customFormat="1">
      <c r="A223" s="38"/>
      <c r="B223" s="39"/>
      <c r="C223" s="40"/>
      <c r="D223" s="233" t="s">
        <v>302</v>
      </c>
      <c r="E223" s="40"/>
      <c r="F223" s="274" t="s">
        <v>303</v>
      </c>
      <c r="G223" s="40"/>
      <c r="H223" s="40"/>
      <c r="I223" s="275"/>
      <c r="J223" s="40"/>
      <c r="K223" s="40"/>
      <c r="L223" s="44"/>
      <c r="M223" s="276"/>
      <c r="N223" s="277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302</v>
      </c>
      <c r="AU223" s="17" t="s">
        <v>88</v>
      </c>
    </row>
    <row r="224" s="13" customFormat="1">
      <c r="A224" s="13"/>
      <c r="B224" s="231"/>
      <c r="C224" s="232"/>
      <c r="D224" s="233" t="s">
        <v>139</v>
      </c>
      <c r="E224" s="234" t="s">
        <v>1</v>
      </c>
      <c r="F224" s="235" t="s">
        <v>304</v>
      </c>
      <c r="G224" s="232"/>
      <c r="H224" s="234" t="s">
        <v>1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139</v>
      </c>
      <c r="AU224" s="241" t="s">
        <v>88</v>
      </c>
      <c r="AV224" s="13" t="s">
        <v>86</v>
      </c>
      <c r="AW224" s="13" t="s">
        <v>32</v>
      </c>
      <c r="AX224" s="13" t="s">
        <v>78</v>
      </c>
      <c r="AY224" s="241" t="s">
        <v>130</v>
      </c>
    </row>
    <row r="225" s="14" customFormat="1">
      <c r="A225" s="14"/>
      <c r="B225" s="242"/>
      <c r="C225" s="243"/>
      <c r="D225" s="233" t="s">
        <v>139</v>
      </c>
      <c r="E225" s="244" t="s">
        <v>1</v>
      </c>
      <c r="F225" s="245" t="s">
        <v>305</v>
      </c>
      <c r="G225" s="243"/>
      <c r="H225" s="246">
        <v>34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139</v>
      </c>
      <c r="AU225" s="252" t="s">
        <v>88</v>
      </c>
      <c r="AV225" s="14" t="s">
        <v>88</v>
      </c>
      <c r="AW225" s="14" t="s">
        <v>32</v>
      </c>
      <c r="AX225" s="14" t="s">
        <v>78</v>
      </c>
      <c r="AY225" s="252" t="s">
        <v>130</v>
      </c>
    </row>
    <row r="226" s="15" customFormat="1">
      <c r="A226" s="15"/>
      <c r="B226" s="253"/>
      <c r="C226" s="254"/>
      <c r="D226" s="233" t="s">
        <v>139</v>
      </c>
      <c r="E226" s="255" t="s">
        <v>1</v>
      </c>
      <c r="F226" s="256" t="s">
        <v>142</v>
      </c>
      <c r="G226" s="254"/>
      <c r="H226" s="257">
        <v>34</v>
      </c>
      <c r="I226" s="258"/>
      <c r="J226" s="254"/>
      <c r="K226" s="254"/>
      <c r="L226" s="259"/>
      <c r="M226" s="260"/>
      <c r="N226" s="261"/>
      <c r="O226" s="261"/>
      <c r="P226" s="261"/>
      <c r="Q226" s="261"/>
      <c r="R226" s="261"/>
      <c r="S226" s="261"/>
      <c r="T226" s="262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3" t="s">
        <v>139</v>
      </c>
      <c r="AU226" s="263" t="s">
        <v>88</v>
      </c>
      <c r="AV226" s="15" t="s">
        <v>137</v>
      </c>
      <c r="AW226" s="15" t="s">
        <v>32</v>
      </c>
      <c r="AX226" s="15" t="s">
        <v>86</v>
      </c>
      <c r="AY226" s="263" t="s">
        <v>130</v>
      </c>
    </row>
    <row r="227" s="2" customFormat="1" ht="16.5" customHeight="1">
      <c r="A227" s="38"/>
      <c r="B227" s="39"/>
      <c r="C227" s="264" t="s">
        <v>306</v>
      </c>
      <c r="D227" s="264" t="s">
        <v>219</v>
      </c>
      <c r="E227" s="265" t="s">
        <v>307</v>
      </c>
      <c r="F227" s="266" t="s">
        <v>308</v>
      </c>
      <c r="G227" s="267" t="s">
        <v>300</v>
      </c>
      <c r="H227" s="268">
        <v>34</v>
      </c>
      <c r="I227" s="269"/>
      <c r="J227" s="270">
        <f>ROUND(I227*H227,2)</f>
        <v>0</v>
      </c>
      <c r="K227" s="266" t="s">
        <v>1</v>
      </c>
      <c r="L227" s="271"/>
      <c r="M227" s="272" t="s">
        <v>1</v>
      </c>
      <c r="N227" s="273" t="s">
        <v>43</v>
      </c>
      <c r="O227" s="91"/>
      <c r="P227" s="227">
        <f>O227*H227</f>
        <v>0</v>
      </c>
      <c r="Q227" s="227">
        <v>0.059999999999999998</v>
      </c>
      <c r="R227" s="227">
        <f>Q227*H227</f>
        <v>2.04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174</v>
      </c>
      <c r="AT227" s="229" t="s">
        <v>219</v>
      </c>
      <c r="AU227" s="229" t="s">
        <v>88</v>
      </c>
      <c r="AY227" s="17" t="s">
        <v>130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86</v>
      </c>
      <c r="BK227" s="230">
        <f>ROUND(I227*H227,2)</f>
        <v>0</v>
      </c>
      <c r="BL227" s="17" t="s">
        <v>137</v>
      </c>
      <c r="BM227" s="229" t="s">
        <v>309</v>
      </c>
    </row>
    <row r="228" s="2" customFormat="1" ht="16.5" customHeight="1">
      <c r="A228" s="38"/>
      <c r="B228" s="39"/>
      <c r="C228" s="218" t="s">
        <v>305</v>
      </c>
      <c r="D228" s="218" t="s">
        <v>132</v>
      </c>
      <c r="E228" s="219" t="s">
        <v>310</v>
      </c>
      <c r="F228" s="220" t="s">
        <v>311</v>
      </c>
      <c r="G228" s="221" t="s">
        <v>192</v>
      </c>
      <c r="H228" s="222">
        <v>13.674</v>
      </c>
      <c r="I228" s="223"/>
      <c r="J228" s="224">
        <f>ROUND(I228*H228,2)</f>
        <v>0</v>
      </c>
      <c r="K228" s="220" t="s">
        <v>136</v>
      </c>
      <c r="L228" s="44"/>
      <c r="M228" s="225" t="s">
        <v>1</v>
      </c>
      <c r="N228" s="226" t="s">
        <v>43</v>
      </c>
      <c r="O228" s="91"/>
      <c r="P228" s="227">
        <f>O228*H228</f>
        <v>0</v>
      </c>
      <c r="Q228" s="227">
        <v>2.5021499999999999</v>
      </c>
      <c r="R228" s="227">
        <f>Q228*H228</f>
        <v>34.214399099999994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137</v>
      </c>
      <c r="AT228" s="229" t="s">
        <v>132</v>
      </c>
      <c r="AU228" s="229" t="s">
        <v>88</v>
      </c>
      <c r="AY228" s="17" t="s">
        <v>130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86</v>
      </c>
      <c r="BK228" s="230">
        <f>ROUND(I228*H228,2)</f>
        <v>0</v>
      </c>
      <c r="BL228" s="17" t="s">
        <v>137</v>
      </c>
      <c r="BM228" s="229" t="s">
        <v>312</v>
      </c>
    </row>
    <row r="229" s="14" customFormat="1">
      <c r="A229" s="14"/>
      <c r="B229" s="242"/>
      <c r="C229" s="243"/>
      <c r="D229" s="233" t="s">
        <v>139</v>
      </c>
      <c r="E229" s="244" t="s">
        <v>1</v>
      </c>
      <c r="F229" s="245" t="s">
        <v>313</v>
      </c>
      <c r="G229" s="243"/>
      <c r="H229" s="246">
        <v>13.674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139</v>
      </c>
      <c r="AU229" s="252" t="s">
        <v>88</v>
      </c>
      <c r="AV229" s="14" t="s">
        <v>88</v>
      </c>
      <c r="AW229" s="14" t="s">
        <v>32</v>
      </c>
      <c r="AX229" s="14" t="s">
        <v>78</v>
      </c>
      <c r="AY229" s="252" t="s">
        <v>130</v>
      </c>
    </row>
    <row r="230" s="15" customFormat="1">
      <c r="A230" s="15"/>
      <c r="B230" s="253"/>
      <c r="C230" s="254"/>
      <c r="D230" s="233" t="s">
        <v>139</v>
      </c>
      <c r="E230" s="255" t="s">
        <v>1</v>
      </c>
      <c r="F230" s="256" t="s">
        <v>142</v>
      </c>
      <c r="G230" s="254"/>
      <c r="H230" s="257">
        <v>13.674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3" t="s">
        <v>139</v>
      </c>
      <c r="AU230" s="263" t="s">
        <v>88</v>
      </c>
      <c r="AV230" s="15" t="s">
        <v>137</v>
      </c>
      <c r="AW230" s="15" t="s">
        <v>32</v>
      </c>
      <c r="AX230" s="15" t="s">
        <v>86</v>
      </c>
      <c r="AY230" s="263" t="s">
        <v>130</v>
      </c>
    </row>
    <row r="231" s="2" customFormat="1" ht="24.15" customHeight="1">
      <c r="A231" s="38"/>
      <c r="B231" s="39"/>
      <c r="C231" s="218" t="s">
        <v>314</v>
      </c>
      <c r="D231" s="218" t="s">
        <v>132</v>
      </c>
      <c r="E231" s="219" t="s">
        <v>315</v>
      </c>
      <c r="F231" s="220" t="s">
        <v>316</v>
      </c>
      <c r="G231" s="221" t="s">
        <v>192</v>
      </c>
      <c r="H231" s="222">
        <v>13.674</v>
      </c>
      <c r="I231" s="223"/>
      <c r="J231" s="224">
        <f>ROUND(I231*H231,2)</f>
        <v>0</v>
      </c>
      <c r="K231" s="220" t="s">
        <v>136</v>
      </c>
      <c r="L231" s="44"/>
      <c r="M231" s="225" t="s">
        <v>1</v>
      </c>
      <c r="N231" s="226" t="s">
        <v>43</v>
      </c>
      <c r="O231" s="91"/>
      <c r="P231" s="227">
        <f>O231*H231</f>
        <v>0</v>
      </c>
      <c r="Q231" s="227">
        <v>0.048579999999999998</v>
      </c>
      <c r="R231" s="227">
        <f>Q231*H231</f>
        <v>0.66428292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137</v>
      </c>
      <c r="AT231" s="229" t="s">
        <v>132</v>
      </c>
      <c r="AU231" s="229" t="s">
        <v>88</v>
      </c>
      <c r="AY231" s="17" t="s">
        <v>130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86</v>
      </c>
      <c r="BK231" s="230">
        <f>ROUND(I231*H231,2)</f>
        <v>0</v>
      </c>
      <c r="BL231" s="17" t="s">
        <v>137</v>
      </c>
      <c r="BM231" s="229" t="s">
        <v>317</v>
      </c>
    </row>
    <row r="232" s="2" customFormat="1" ht="16.5" customHeight="1">
      <c r="A232" s="38"/>
      <c r="B232" s="39"/>
      <c r="C232" s="218" t="s">
        <v>318</v>
      </c>
      <c r="D232" s="218" t="s">
        <v>132</v>
      </c>
      <c r="E232" s="219" t="s">
        <v>319</v>
      </c>
      <c r="F232" s="220" t="s">
        <v>320</v>
      </c>
      <c r="G232" s="221" t="s">
        <v>135</v>
      </c>
      <c r="H232" s="222">
        <v>8.875</v>
      </c>
      <c r="I232" s="223"/>
      <c r="J232" s="224">
        <f>ROUND(I232*H232,2)</f>
        <v>0</v>
      </c>
      <c r="K232" s="220" t="s">
        <v>136</v>
      </c>
      <c r="L232" s="44"/>
      <c r="M232" s="225" t="s">
        <v>1</v>
      </c>
      <c r="N232" s="226" t="s">
        <v>43</v>
      </c>
      <c r="O232" s="91"/>
      <c r="P232" s="227">
        <f>O232*H232</f>
        <v>0</v>
      </c>
      <c r="Q232" s="227">
        <v>0.041739999999999999</v>
      </c>
      <c r="R232" s="227">
        <f>Q232*H232</f>
        <v>0.37044250000000001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137</v>
      </c>
      <c r="AT232" s="229" t="s">
        <v>132</v>
      </c>
      <c r="AU232" s="229" t="s">
        <v>88</v>
      </c>
      <c r="AY232" s="17" t="s">
        <v>130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86</v>
      </c>
      <c r="BK232" s="230">
        <f>ROUND(I232*H232,2)</f>
        <v>0</v>
      </c>
      <c r="BL232" s="17" t="s">
        <v>137</v>
      </c>
      <c r="BM232" s="229" t="s">
        <v>321</v>
      </c>
    </row>
    <row r="233" s="14" customFormat="1">
      <c r="A233" s="14"/>
      <c r="B233" s="242"/>
      <c r="C233" s="243"/>
      <c r="D233" s="233" t="s">
        <v>139</v>
      </c>
      <c r="E233" s="244" t="s">
        <v>1</v>
      </c>
      <c r="F233" s="245" t="s">
        <v>322</v>
      </c>
      <c r="G233" s="243"/>
      <c r="H233" s="246">
        <v>8.875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139</v>
      </c>
      <c r="AU233" s="252" t="s">
        <v>88</v>
      </c>
      <c r="AV233" s="14" t="s">
        <v>88</v>
      </c>
      <c r="AW233" s="14" t="s">
        <v>32</v>
      </c>
      <c r="AX233" s="14" t="s">
        <v>78</v>
      </c>
      <c r="AY233" s="252" t="s">
        <v>130</v>
      </c>
    </row>
    <row r="234" s="15" customFormat="1">
      <c r="A234" s="15"/>
      <c r="B234" s="253"/>
      <c r="C234" s="254"/>
      <c r="D234" s="233" t="s">
        <v>139</v>
      </c>
      <c r="E234" s="255" t="s">
        <v>1</v>
      </c>
      <c r="F234" s="256" t="s">
        <v>142</v>
      </c>
      <c r="G234" s="254"/>
      <c r="H234" s="257">
        <v>8.875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3" t="s">
        <v>139</v>
      </c>
      <c r="AU234" s="263" t="s">
        <v>88</v>
      </c>
      <c r="AV234" s="15" t="s">
        <v>137</v>
      </c>
      <c r="AW234" s="15" t="s">
        <v>32</v>
      </c>
      <c r="AX234" s="15" t="s">
        <v>86</v>
      </c>
      <c r="AY234" s="263" t="s">
        <v>130</v>
      </c>
    </row>
    <row r="235" s="2" customFormat="1" ht="16.5" customHeight="1">
      <c r="A235" s="38"/>
      <c r="B235" s="39"/>
      <c r="C235" s="218" t="s">
        <v>323</v>
      </c>
      <c r="D235" s="218" t="s">
        <v>132</v>
      </c>
      <c r="E235" s="219" t="s">
        <v>324</v>
      </c>
      <c r="F235" s="220" t="s">
        <v>325</v>
      </c>
      <c r="G235" s="221" t="s">
        <v>135</v>
      </c>
      <c r="H235" s="222">
        <v>8.875</v>
      </c>
      <c r="I235" s="223"/>
      <c r="J235" s="224">
        <f>ROUND(I235*H235,2)</f>
        <v>0</v>
      </c>
      <c r="K235" s="220" t="s">
        <v>136</v>
      </c>
      <c r="L235" s="44"/>
      <c r="M235" s="225" t="s">
        <v>1</v>
      </c>
      <c r="N235" s="226" t="s">
        <v>43</v>
      </c>
      <c r="O235" s="91"/>
      <c r="P235" s="227">
        <f>O235*H235</f>
        <v>0</v>
      </c>
      <c r="Q235" s="227">
        <v>2.0000000000000002E-05</v>
      </c>
      <c r="R235" s="227">
        <f>Q235*H235</f>
        <v>0.00017750000000000001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137</v>
      </c>
      <c r="AT235" s="229" t="s">
        <v>132</v>
      </c>
      <c r="AU235" s="229" t="s">
        <v>88</v>
      </c>
      <c r="AY235" s="17" t="s">
        <v>130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86</v>
      </c>
      <c r="BK235" s="230">
        <f>ROUND(I235*H235,2)</f>
        <v>0</v>
      </c>
      <c r="BL235" s="17" t="s">
        <v>137</v>
      </c>
      <c r="BM235" s="229" t="s">
        <v>326</v>
      </c>
    </row>
    <row r="236" s="14" customFormat="1">
      <c r="A236" s="14"/>
      <c r="B236" s="242"/>
      <c r="C236" s="243"/>
      <c r="D236" s="233" t="s">
        <v>139</v>
      </c>
      <c r="E236" s="244" t="s">
        <v>1</v>
      </c>
      <c r="F236" s="245" t="s">
        <v>322</v>
      </c>
      <c r="G236" s="243"/>
      <c r="H236" s="246">
        <v>8.875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139</v>
      </c>
      <c r="AU236" s="252" t="s">
        <v>88</v>
      </c>
      <c r="AV236" s="14" t="s">
        <v>88</v>
      </c>
      <c r="AW236" s="14" t="s">
        <v>32</v>
      </c>
      <c r="AX236" s="14" t="s">
        <v>78</v>
      </c>
      <c r="AY236" s="252" t="s">
        <v>130</v>
      </c>
    </row>
    <row r="237" s="15" customFormat="1">
      <c r="A237" s="15"/>
      <c r="B237" s="253"/>
      <c r="C237" s="254"/>
      <c r="D237" s="233" t="s">
        <v>139</v>
      </c>
      <c r="E237" s="255" t="s">
        <v>1</v>
      </c>
      <c r="F237" s="256" t="s">
        <v>142</v>
      </c>
      <c r="G237" s="254"/>
      <c r="H237" s="257">
        <v>8.875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3" t="s">
        <v>139</v>
      </c>
      <c r="AU237" s="263" t="s">
        <v>88</v>
      </c>
      <c r="AV237" s="15" t="s">
        <v>137</v>
      </c>
      <c r="AW237" s="15" t="s">
        <v>32</v>
      </c>
      <c r="AX237" s="15" t="s">
        <v>86</v>
      </c>
      <c r="AY237" s="263" t="s">
        <v>130</v>
      </c>
    </row>
    <row r="238" s="2" customFormat="1" ht="16.5" customHeight="1">
      <c r="A238" s="38"/>
      <c r="B238" s="39"/>
      <c r="C238" s="218" t="s">
        <v>327</v>
      </c>
      <c r="D238" s="218" t="s">
        <v>132</v>
      </c>
      <c r="E238" s="219" t="s">
        <v>328</v>
      </c>
      <c r="F238" s="220" t="s">
        <v>329</v>
      </c>
      <c r="G238" s="221" t="s">
        <v>222</v>
      </c>
      <c r="H238" s="222">
        <v>2.3250000000000002</v>
      </c>
      <c r="I238" s="223"/>
      <c r="J238" s="224">
        <f>ROUND(I238*H238,2)</f>
        <v>0</v>
      </c>
      <c r="K238" s="220" t="s">
        <v>136</v>
      </c>
      <c r="L238" s="44"/>
      <c r="M238" s="225" t="s">
        <v>1</v>
      </c>
      <c r="N238" s="226" t="s">
        <v>43</v>
      </c>
      <c r="O238" s="91"/>
      <c r="P238" s="227">
        <f>O238*H238</f>
        <v>0</v>
      </c>
      <c r="Q238" s="227">
        <v>1.04877</v>
      </c>
      <c r="R238" s="227">
        <f>Q238*H238</f>
        <v>2.4383902500000003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137</v>
      </c>
      <c r="AT238" s="229" t="s">
        <v>132</v>
      </c>
      <c r="AU238" s="229" t="s">
        <v>88</v>
      </c>
      <c r="AY238" s="17" t="s">
        <v>130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86</v>
      </c>
      <c r="BK238" s="230">
        <f>ROUND(I238*H238,2)</f>
        <v>0</v>
      </c>
      <c r="BL238" s="17" t="s">
        <v>137</v>
      </c>
      <c r="BM238" s="229" t="s">
        <v>330</v>
      </c>
    </row>
    <row r="239" s="14" customFormat="1">
      <c r="A239" s="14"/>
      <c r="B239" s="242"/>
      <c r="C239" s="243"/>
      <c r="D239" s="233" t="s">
        <v>139</v>
      </c>
      <c r="E239" s="244" t="s">
        <v>1</v>
      </c>
      <c r="F239" s="245" t="s">
        <v>331</v>
      </c>
      <c r="G239" s="243"/>
      <c r="H239" s="246">
        <v>2.3250000000000002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139</v>
      </c>
      <c r="AU239" s="252" t="s">
        <v>88</v>
      </c>
      <c r="AV239" s="14" t="s">
        <v>88</v>
      </c>
      <c r="AW239" s="14" t="s">
        <v>32</v>
      </c>
      <c r="AX239" s="14" t="s">
        <v>78</v>
      </c>
      <c r="AY239" s="252" t="s">
        <v>130</v>
      </c>
    </row>
    <row r="240" s="15" customFormat="1">
      <c r="A240" s="15"/>
      <c r="B240" s="253"/>
      <c r="C240" s="254"/>
      <c r="D240" s="233" t="s">
        <v>139</v>
      </c>
      <c r="E240" s="255" t="s">
        <v>1</v>
      </c>
      <c r="F240" s="256" t="s">
        <v>142</v>
      </c>
      <c r="G240" s="254"/>
      <c r="H240" s="257">
        <v>2.3250000000000002</v>
      </c>
      <c r="I240" s="258"/>
      <c r="J240" s="254"/>
      <c r="K240" s="254"/>
      <c r="L240" s="259"/>
      <c r="M240" s="260"/>
      <c r="N240" s="261"/>
      <c r="O240" s="261"/>
      <c r="P240" s="261"/>
      <c r="Q240" s="261"/>
      <c r="R240" s="261"/>
      <c r="S240" s="261"/>
      <c r="T240" s="262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3" t="s">
        <v>139</v>
      </c>
      <c r="AU240" s="263" t="s">
        <v>88</v>
      </c>
      <c r="AV240" s="15" t="s">
        <v>137</v>
      </c>
      <c r="AW240" s="15" t="s">
        <v>32</v>
      </c>
      <c r="AX240" s="15" t="s">
        <v>86</v>
      </c>
      <c r="AY240" s="263" t="s">
        <v>130</v>
      </c>
    </row>
    <row r="241" s="2" customFormat="1" ht="16.5" customHeight="1">
      <c r="A241" s="38"/>
      <c r="B241" s="39"/>
      <c r="C241" s="218" t="s">
        <v>332</v>
      </c>
      <c r="D241" s="218" t="s">
        <v>132</v>
      </c>
      <c r="E241" s="219" t="s">
        <v>333</v>
      </c>
      <c r="F241" s="220" t="s">
        <v>334</v>
      </c>
      <c r="G241" s="221" t="s">
        <v>166</v>
      </c>
      <c r="H241" s="222">
        <v>31.800000000000001</v>
      </c>
      <c r="I241" s="223"/>
      <c r="J241" s="224">
        <f>ROUND(I241*H241,2)</f>
        <v>0</v>
      </c>
      <c r="K241" s="220" t="s">
        <v>136</v>
      </c>
      <c r="L241" s="44"/>
      <c r="M241" s="225" t="s">
        <v>1</v>
      </c>
      <c r="N241" s="226" t="s">
        <v>43</v>
      </c>
      <c r="O241" s="91"/>
      <c r="P241" s="227">
        <f>O241*H241</f>
        <v>0</v>
      </c>
      <c r="Q241" s="227">
        <v>0.00033</v>
      </c>
      <c r="R241" s="227">
        <f>Q241*H241</f>
        <v>0.010494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137</v>
      </c>
      <c r="AT241" s="229" t="s">
        <v>132</v>
      </c>
      <c r="AU241" s="229" t="s">
        <v>88</v>
      </c>
      <c r="AY241" s="17" t="s">
        <v>130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86</v>
      </c>
      <c r="BK241" s="230">
        <f>ROUND(I241*H241,2)</f>
        <v>0</v>
      </c>
      <c r="BL241" s="17" t="s">
        <v>137</v>
      </c>
      <c r="BM241" s="229" t="s">
        <v>335</v>
      </c>
    </row>
    <row r="242" s="14" customFormat="1">
      <c r="A242" s="14"/>
      <c r="B242" s="242"/>
      <c r="C242" s="243"/>
      <c r="D242" s="233" t="s">
        <v>139</v>
      </c>
      <c r="E242" s="244" t="s">
        <v>1</v>
      </c>
      <c r="F242" s="245" t="s">
        <v>336</v>
      </c>
      <c r="G242" s="243"/>
      <c r="H242" s="246">
        <v>31.800000000000001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139</v>
      </c>
      <c r="AU242" s="252" t="s">
        <v>88</v>
      </c>
      <c r="AV242" s="14" t="s">
        <v>88</v>
      </c>
      <c r="AW242" s="14" t="s">
        <v>32</v>
      </c>
      <c r="AX242" s="14" t="s">
        <v>78</v>
      </c>
      <c r="AY242" s="252" t="s">
        <v>130</v>
      </c>
    </row>
    <row r="243" s="15" customFormat="1">
      <c r="A243" s="15"/>
      <c r="B243" s="253"/>
      <c r="C243" s="254"/>
      <c r="D243" s="233" t="s">
        <v>139</v>
      </c>
      <c r="E243" s="255" t="s">
        <v>1</v>
      </c>
      <c r="F243" s="256" t="s">
        <v>142</v>
      </c>
      <c r="G243" s="254"/>
      <c r="H243" s="257">
        <v>31.800000000000001</v>
      </c>
      <c r="I243" s="258"/>
      <c r="J243" s="254"/>
      <c r="K243" s="254"/>
      <c r="L243" s="259"/>
      <c r="M243" s="260"/>
      <c r="N243" s="261"/>
      <c r="O243" s="261"/>
      <c r="P243" s="261"/>
      <c r="Q243" s="261"/>
      <c r="R243" s="261"/>
      <c r="S243" s="261"/>
      <c r="T243" s="262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3" t="s">
        <v>139</v>
      </c>
      <c r="AU243" s="263" t="s">
        <v>88</v>
      </c>
      <c r="AV243" s="15" t="s">
        <v>137</v>
      </c>
      <c r="AW243" s="15" t="s">
        <v>32</v>
      </c>
      <c r="AX243" s="15" t="s">
        <v>86</v>
      </c>
      <c r="AY243" s="263" t="s">
        <v>130</v>
      </c>
    </row>
    <row r="244" s="2" customFormat="1" ht="33" customHeight="1">
      <c r="A244" s="38"/>
      <c r="B244" s="39"/>
      <c r="C244" s="264" t="s">
        <v>337</v>
      </c>
      <c r="D244" s="264" t="s">
        <v>219</v>
      </c>
      <c r="E244" s="265" t="s">
        <v>338</v>
      </c>
      <c r="F244" s="266" t="s">
        <v>339</v>
      </c>
      <c r="G244" s="267" t="s">
        <v>166</v>
      </c>
      <c r="H244" s="268">
        <v>34.979999999999997</v>
      </c>
      <c r="I244" s="269"/>
      <c r="J244" s="270">
        <f>ROUND(I244*H244,2)</f>
        <v>0</v>
      </c>
      <c r="K244" s="266" t="s">
        <v>1</v>
      </c>
      <c r="L244" s="271"/>
      <c r="M244" s="272" t="s">
        <v>1</v>
      </c>
      <c r="N244" s="273" t="s">
        <v>43</v>
      </c>
      <c r="O244" s="91"/>
      <c r="P244" s="227">
        <f>O244*H244</f>
        <v>0</v>
      </c>
      <c r="Q244" s="227">
        <v>0.066000000000000003</v>
      </c>
      <c r="R244" s="227">
        <f>Q244*H244</f>
        <v>2.3086799999999998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174</v>
      </c>
      <c r="AT244" s="229" t="s">
        <v>219</v>
      </c>
      <c r="AU244" s="229" t="s">
        <v>88</v>
      </c>
      <c r="AY244" s="17" t="s">
        <v>130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86</v>
      </c>
      <c r="BK244" s="230">
        <f>ROUND(I244*H244,2)</f>
        <v>0</v>
      </c>
      <c r="BL244" s="17" t="s">
        <v>137</v>
      </c>
      <c r="BM244" s="229" t="s">
        <v>340</v>
      </c>
    </row>
    <row r="245" s="2" customFormat="1">
      <c r="A245" s="38"/>
      <c r="B245" s="39"/>
      <c r="C245" s="40"/>
      <c r="D245" s="233" t="s">
        <v>302</v>
      </c>
      <c r="E245" s="40"/>
      <c r="F245" s="274" t="s">
        <v>341</v>
      </c>
      <c r="G245" s="40"/>
      <c r="H245" s="40"/>
      <c r="I245" s="275"/>
      <c r="J245" s="40"/>
      <c r="K245" s="40"/>
      <c r="L245" s="44"/>
      <c r="M245" s="276"/>
      <c r="N245" s="277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302</v>
      </c>
      <c r="AU245" s="17" t="s">
        <v>88</v>
      </c>
    </row>
    <row r="246" s="14" customFormat="1">
      <c r="A246" s="14"/>
      <c r="B246" s="242"/>
      <c r="C246" s="243"/>
      <c r="D246" s="233" t="s">
        <v>139</v>
      </c>
      <c r="E246" s="243"/>
      <c r="F246" s="245" t="s">
        <v>342</v>
      </c>
      <c r="G246" s="243"/>
      <c r="H246" s="246">
        <v>34.979999999999997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139</v>
      </c>
      <c r="AU246" s="252" t="s">
        <v>88</v>
      </c>
      <c r="AV246" s="14" t="s">
        <v>88</v>
      </c>
      <c r="AW246" s="14" t="s">
        <v>4</v>
      </c>
      <c r="AX246" s="14" t="s">
        <v>86</v>
      </c>
      <c r="AY246" s="252" t="s">
        <v>130</v>
      </c>
    </row>
    <row r="247" s="2" customFormat="1" ht="16.5" customHeight="1">
      <c r="A247" s="38"/>
      <c r="B247" s="39"/>
      <c r="C247" s="218" t="s">
        <v>343</v>
      </c>
      <c r="D247" s="218" t="s">
        <v>132</v>
      </c>
      <c r="E247" s="219" t="s">
        <v>344</v>
      </c>
      <c r="F247" s="220" t="s">
        <v>345</v>
      </c>
      <c r="G247" s="221" t="s">
        <v>192</v>
      </c>
      <c r="H247" s="222">
        <v>4.9800000000000004</v>
      </c>
      <c r="I247" s="223"/>
      <c r="J247" s="224">
        <f>ROUND(I247*H247,2)</f>
        <v>0</v>
      </c>
      <c r="K247" s="220" t="s">
        <v>1</v>
      </c>
      <c r="L247" s="44"/>
      <c r="M247" s="225" t="s">
        <v>1</v>
      </c>
      <c r="N247" s="226" t="s">
        <v>43</v>
      </c>
      <c r="O247" s="91"/>
      <c r="P247" s="227">
        <f>O247*H247</f>
        <v>0</v>
      </c>
      <c r="Q247" s="227">
        <v>2.5018699999999998</v>
      </c>
      <c r="R247" s="227">
        <f>Q247*H247</f>
        <v>12.459312600000001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137</v>
      </c>
      <c r="AT247" s="229" t="s">
        <v>132</v>
      </c>
      <c r="AU247" s="229" t="s">
        <v>88</v>
      </c>
      <c r="AY247" s="17" t="s">
        <v>130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86</v>
      </c>
      <c r="BK247" s="230">
        <f>ROUND(I247*H247,2)</f>
        <v>0</v>
      </c>
      <c r="BL247" s="17" t="s">
        <v>137</v>
      </c>
      <c r="BM247" s="229" t="s">
        <v>346</v>
      </c>
    </row>
    <row r="248" s="14" customFormat="1">
      <c r="A248" s="14"/>
      <c r="B248" s="242"/>
      <c r="C248" s="243"/>
      <c r="D248" s="233" t="s">
        <v>139</v>
      </c>
      <c r="E248" s="244" t="s">
        <v>1</v>
      </c>
      <c r="F248" s="245" t="s">
        <v>347</v>
      </c>
      <c r="G248" s="243"/>
      <c r="H248" s="246">
        <v>4.0199999999999996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2" t="s">
        <v>139</v>
      </c>
      <c r="AU248" s="252" t="s">
        <v>88</v>
      </c>
      <c r="AV248" s="14" t="s">
        <v>88</v>
      </c>
      <c r="AW248" s="14" t="s">
        <v>32</v>
      </c>
      <c r="AX248" s="14" t="s">
        <v>78</v>
      </c>
      <c r="AY248" s="252" t="s">
        <v>130</v>
      </c>
    </row>
    <row r="249" s="14" customFormat="1">
      <c r="A249" s="14"/>
      <c r="B249" s="242"/>
      <c r="C249" s="243"/>
      <c r="D249" s="233" t="s">
        <v>139</v>
      </c>
      <c r="E249" s="244" t="s">
        <v>1</v>
      </c>
      <c r="F249" s="245" t="s">
        <v>348</v>
      </c>
      <c r="G249" s="243"/>
      <c r="H249" s="246">
        <v>0.95999999999999996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2" t="s">
        <v>139</v>
      </c>
      <c r="AU249" s="252" t="s">
        <v>88</v>
      </c>
      <c r="AV249" s="14" t="s">
        <v>88</v>
      </c>
      <c r="AW249" s="14" t="s">
        <v>32</v>
      </c>
      <c r="AX249" s="14" t="s">
        <v>78</v>
      </c>
      <c r="AY249" s="252" t="s">
        <v>130</v>
      </c>
    </row>
    <row r="250" s="15" customFormat="1">
      <c r="A250" s="15"/>
      <c r="B250" s="253"/>
      <c r="C250" s="254"/>
      <c r="D250" s="233" t="s">
        <v>139</v>
      </c>
      <c r="E250" s="255" t="s">
        <v>1</v>
      </c>
      <c r="F250" s="256" t="s">
        <v>142</v>
      </c>
      <c r="G250" s="254"/>
      <c r="H250" s="257">
        <v>4.9799999999999995</v>
      </c>
      <c r="I250" s="258"/>
      <c r="J250" s="254"/>
      <c r="K250" s="254"/>
      <c r="L250" s="259"/>
      <c r="M250" s="260"/>
      <c r="N250" s="261"/>
      <c r="O250" s="261"/>
      <c r="P250" s="261"/>
      <c r="Q250" s="261"/>
      <c r="R250" s="261"/>
      <c r="S250" s="261"/>
      <c r="T250" s="262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3" t="s">
        <v>139</v>
      </c>
      <c r="AU250" s="263" t="s">
        <v>88</v>
      </c>
      <c r="AV250" s="15" t="s">
        <v>137</v>
      </c>
      <c r="AW250" s="15" t="s">
        <v>32</v>
      </c>
      <c r="AX250" s="15" t="s">
        <v>86</v>
      </c>
      <c r="AY250" s="263" t="s">
        <v>130</v>
      </c>
    </row>
    <row r="251" s="2" customFormat="1" ht="24.15" customHeight="1">
      <c r="A251" s="38"/>
      <c r="B251" s="39"/>
      <c r="C251" s="218" t="s">
        <v>349</v>
      </c>
      <c r="D251" s="218" t="s">
        <v>132</v>
      </c>
      <c r="E251" s="219" t="s">
        <v>350</v>
      </c>
      <c r="F251" s="220" t="s">
        <v>351</v>
      </c>
      <c r="G251" s="221" t="s">
        <v>192</v>
      </c>
      <c r="H251" s="222">
        <v>4.9800000000000004</v>
      </c>
      <c r="I251" s="223"/>
      <c r="J251" s="224">
        <f>ROUND(I251*H251,2)</f>
        <v>0</v>
      </c>
      <c r="K251" s="220" t="s">
        <v>136</v>
      </c>
      <c r="L251" s="44"/>
      <c r="M251" s="225" t="s">
        <v>1</v>
      </c>
      <c r="N251" s="226" t="s">
        <v>43</v>
      </c>
      <c r="O251" s="91"/>
      <c r="P251" s="227">
        <f>O251*H251</f>
        <v>0</v>
      </c>
      <c r="Q251" s="227">
        <v>0.048579999999999998</v>
      </c>
      <c r="R251" s="227">
        <f>Q251*H251</f>
        <v>0.24192840000000002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137</v>
      </c>
      <c r="AT251" s="229" t="s">
        <v>132</v>
      </c>
      <c r="AU251" s="229" t="s">
        <v>88</v>
      </c>
      <c r="AY251" s="17" t="s">
        <v>130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86</v>
      </c>
      <c r="BK251" s="230">
        <f>ROUND(I251*H251,2)</f>
        <v>0</v>
      </c>
      <c r="BL251" s="17" t="s">
        <v>137</v>
      </c>
      <c r="BM251" s="229" t="s">
        <v>352</v>
      </c>
    </row>
    <row r="252" s="2" customFormat="1" ht="16.5" customHeight="1">
      <c r="A252" s="38"/>
      <c r="B252" s="39"/>
      <c r="C252" s="218" t="s">
        <v>353</v>
      </c>
      <c r="D252" s="218" t="s">
        <v>132</v>
      </c>
      <c r="E252" s="219" t="s">
        <v>354</v>
      </c>
      <c r="F252" s="220" t="s">
        <v>355</v>
      </c>
      <c r="G252" s="221" t="s">
        <v>135</v>
      </c>
      <c r="H252" s="222">
        <v>19.030000000000001</v>
      </c>
      <c r="I252" s="223"/>
      <c r="J252" s="224">
        <f>ROUND(I252*H252,2)</f>
        <v>0</v>
      </c>
      <c r="K252" s="220" t="s">
        <v>1</v>
      </c>
      <c r="L252" s="44"/>
      <c r="M252" s="225" t="s">
        <v>1</v>
      </c>
      <c r="N252" s="226" t="s">
        <v>43</v>
      </c>
      <c r="O252" s="91"/>
      <c r="P252" s="227">
        <f>O252*H252</f>
        <v>0</v>
      </c>
      <c r="Q252" s="227">
        <v>0.0041700000000000001</v>
      </c>
      <c r="R252" s="227">
        <f>Q252*H252</f>
        <v>0.079355100000000012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137</v>
      </c>
      <c r="AT252" s="229" t="s">
        <v>132</v>
      </c>
      <c r="AU252" s="229" t="s">
        <v>88</v>
      </c>
      <c r="AY252" s="17" t="s">
        <v>130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86</v>
      </c>
      <c r="BK252" s="230">
        <f>ROUND(I252*H252,2)</f>
        <v>0</v>
      </c>
      <c r="BL252" s="17" t="s">
        <v>137</v>
      </c>
      <c r="BM252" s="229" t="s">
        <v>356</v>
      </c>
    </row>
    <row r="253" s="13" customFormat="1">
      <c r="A253" s="13"/>
      <c r="B253" s="231"/>
      <c r="C253" s="232"/>
      <c r="D253" s="233" t="s">
        <v>139</v>
      </c>
      <c r="E253" s="234" t="s">
        <v>1</v>
      </c>
      <c r="F253" s="235" t="s">
        <v>357</v>
      </c>
      <c r="G253" s="232"/>
      <c r="H253" s="234" t="s">
        <v>1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139</v>
      </c>
      <c r="AU253" s="241" t="s">
        <v>88</v>
      </c>
      <c r="AV253" s="13" t="s">
        <v>86</v>
      </c>
      <c r="AW253" s="13" t="s">
        <v>32</v>
      </c>
      <c r="AX253" s="13" t="s">
        <v>78</v>
      </c>
      <c r="AY253" s="241" t="s">
        <v>130</v>
      </c>
    </row>
    <row r="254" s="14" customFormat="1">
      <c r="A254" s="14"/>
      <c r="B254" s="242"/>
      <c r="C254" s="243"/>
      <c r="D254" s="233" t="s">
        <v>139</v>
      </c>
      <c r="E254" s="244" t="s">
        <v>1</v>
      </c>
      <c r="F254" s="245" t="s">
        <v>358</v>
      </c>
      <c r="G254" s="243"/>
      <c r="H254" s="246">
        <v>14.869999999999999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139</v>
      </c>
      <c r="AU254" s="252" t="s">
        <v>88</v>
      </c>
      <c r="AV254" s="14" t="s">
        <v>88</v>
      </c>
      <c r="AW254" s="14" t="s">
        <v>32</v>
      </c>
      <c r="AX254" s="14" t="s">
        <v>78</v>
      </c>
      <c r="AY254" s="252" t="s">
        <v>130</v>
      </c>
    </row>
    <row r="255" s="14" customFormat="1">
      <c r="A255" s="14"/>
      <c r="B255" s="242"/>
      <c r="C255" s="243"/>
      <c r="D255" s="233" t="s">
        <v>139</v>
      </c>
      <c r="E255" s="244" t="s">
        <v>1</v>
      </c>
      <c r="F255" s="245" t="s">
        <v>359</v>
      </c>
      <c r="G255" s="243"/>
      <c r="H255" s="246">
        <v>4.1600000000000001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2" t="s">
        <v>139</v>
      </c>
      <c r="AU255" s="252" t="s">
        <v>88</v>
      </c>
      <c r="AV255" s="14" t="s">
        <v>88</v>
      </c>
      <c r="AW255" s="14" t="s">
        <v>32</v>
      </c>
      <c r="AX255" s="14" t="s">
        <v>78</v>
      </c>
      <c r="AY255" s="252" t="s">
        <v>130</v>
      </c>
    </row>
    <row r="256" s="15" customFormat="1">
      <c r="A256" s="15"/>
      <c r="B256" s="253"/>
      <c r="C256" s="254"/>
      <c r="D256" s="233" t="s">
        <v>139</v>
      </c>
      <c r="E256" s="255" t="s">
        <v>1</v>
      </c>
      <c r="F256" s="256" t="s">
        <v>142</v>
      </c>
      <c r="G256" s="254"/>
      <c r="H256" s="257">
        <v>19.030000000000001</v>
      </c>
      <c r="I256" s="258"/>
      <c r="J256" s="254"/>
      <c r="K256" s="254"/>
      <c r="L256" s="259"/>
      <c r="M256" s="260"/>
      <c r="N256" s="261"/>
      <c r="O256" s="261"/>
      <c r="P256" s="261"/>
      <c r="Q256" s="261"/>
      <c r="R256" s="261"/>
      <c r="S256" s="261"/>
      <c r="T256" s="262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3" t="s">
        <v>139</v>
      </c>
      <c r="AU256" s="263" t="s">
        <v>88</v>
      </c>
      <c r="AV256" s="15" t="s">
        <v>137</v>
      </c>
      <c r="AW256" s="15" t="s">
        <v>32</v>
      </c>
      <c r="AX256" s="15" t="s">
        <v>86</v>
      </c>
      <c r="AY256" s="263" t="s">
        <v>130</v>
      </c>
    </row>
    <row r="257" s="2" customFormat="1" ht="16.5" customHeight="1">
      <c r="A257" s="38"/>
      <c r="B257" s="39"/>
      <c r="C257" s="218" t="s">
        <v>360</v>
      </c>
      <c r="D257" s="218" t="s">
        <v>132</v>
      </c>
      <c r="E257" s="219" t="s">
        <v>361</v>
      </c>
      <c r="F257" s="220" t="s">
        <v>362</v>
      </c>
      <c r="G257" s="221" t="s">
        <v>135</v>
      </c>
      <c r="H257" s="222">
        <v>19.030000000000001</v>
      </c>
      <c r="I257" s="223"/>
      <c r="J257" s="224">
        <f>ROUND(I257*H257,2)</f>
        <v>0</v>
      </c>
      <c r="K257" s="220" t="s">
        <v>1</v>
      </c>
      <c r="L257" s="44"/>
      <c r="M257" s="225" t="s">
        <v>1</v>
      </c>
      <c r="N257" s="226" t="s">
        <v>43</v>
      </c>
      <c r="O257" s="91"/>
      <c r="P257" s="227">
        <f>O257*H257</f>
        <v>0</v>
      </c>
      <c r="Q257" s="227">
        <v>4.0000000000000003E-05</v>
      </c>
      <c r="R257" s="227">
        <f>Q257*H257</f>
        <v>0.00076120000000000007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137</v>
      </c>
      <c r="AT257" s="229" t="s">
        <v>132</v>
      </c>
      <c r="AU257" s="229" t="s">
        <v>88</v>
      </c>
      <c r="AY257" s="17" t="s">
        <v>130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86</v>
      </c>
      <c r="BK257" s="230">
        <f>ROUND(I257*H257,2)</f>
        <v>0</v>
      </c>
      <c r="BL257" s="17" t="s">
        <v>137</v>
      </c>
      <c r="BM257" s="229" t="s">
        <v>363</v>
      </c>
    </row>
    <row r="258" s="2" customFormat="1" ht="24.15" customHeight="1">
      <c r="A258" s="38"/>
      <c r="B258" s="39"/>
      <c r="C258" s="218" t="s">
        <v>364</v>
      </c>
      <c r="D258" s="218" t="s">
        <v>132</v>
      </c>
      <c r="E258" s="219" t="s">
        <v>365</v>
      </c>
      <c r="F258" s="220" t="s">
        <v>366</v>
      </c>
      <c r="G258" s="221" t="s">
        <v>222</v>
      </c>
      <c r="H258" s="222">
        <v>0.84699999999999998</v>
      </c>
      <c r="I258" s="223"/>
      <c r="J258" s="224">
        <f>ROUND(I258*H258,2)</f>
        <v>0</v>
      </c>
      <c r="K258" s="220" t="s">
        <v>1</v>
      </c>
      <c r="L258" s="44"/>
      <c r="M258" s="225" t="s">
        <v>1</v>
      </c>
      <c r="N258" s="226" t="s">
        <v>43</v>
      </c>
      <c r="O258" s="91"/>
      <c r="P258" s="227">
        <f>O258*H258</f>
        <v>0</v>
      </c>
      <c r="Q258" s="227">
        <v>1.0463800000000001</v>
      </c>
      <c r="R258" s="227">
        <f>Q258*H258</f>
        <v>0.88628386000000003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137</v>
      </c>
      <c r="AT258" s="229" t="s">
        <v>132</v>
      </c>
      <c r="AU258" s="229" t="s">
        <v>88</v>
      </c>
      <c r="AY258" s="17" t="s">
        <v>130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86</v>
      </c>
      <c r="BK258" s="230">
        <f>ROUND(I258*H258,2)</f>
        <v>0</v>
      </c>
      <c r="BL258" s="17" t="s">
        <v>137</v>
      </c>
      <c r="BM258" s="229" t="s">
        <v>367</v>
      </c>
    </row>
    <row r="259" s="14" customFormat="1">
      <c r="A259" s="14"/>
      <c r="B259" s="242"/>
      <c r="C259" s="243"/>
      <c r="D259" s="233" t="s">
        <v>139</v>
      </c>
      <c r="E259" s="244" t="s">
        <v>1</v>
      </c>
      <c r="F259" s="245" t="s">
        <v>368</v>
      </c>
      <c r="G259" s="243"/>
      <c r="H259" s="246">
        <v>0.84699999999999998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139</v>
      </c>
      <c r="AU259" s="252" t="s">
        <v>88</v>
      </c>
      <c r="AV259" s="14" t="s">
        <v>88</v>
      </c>
      <c r="AW259" s="14" t="s">
        <v>32</v>
      </c>
      <c r="AX259" s="14" t="s">
        <v>78</v>
      </c>
      <c r="AY259" s="252" t="s">
        <v>130</v>
      </c>
    </row>
    <row r="260" s="15" customFormat="1">
      <c r="A260" s="15"/>
      <c r="B260" s="253"/>
      <c r="C260" s="254"/>
      <c r="D260" s="233" t="s">
        <v>139</v>
      </c>
      <c r="E260" s="255" t="s">
        <v>1</v>
      </c>
      <c r="F260" s="256" t="s">
        <v>142</v>
      </c>
      <c r="G260" s="254"/>
      <c r="H260" s="257">
        <v>0.84699999999999998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3" t="s">
        <v>139</v>
      </c>
      <c r="AU260" s="263" t="s">
        <v>88</v>
      </c>
      <c r="AV260" s="15" t="s">
        <v>137</v>
      </c>
      <c r="AW260" s="15" t="s">
        <v>32</v>
      </c>
      <c r="AX260" s="15" t="s">
        <v>86</v>
      </c>
      <c r="AY260" s="263" t="s">
        <v>130</v>
      </c>
    </row>
    <row r="261" s="12" customFormat="1" ht="22.8" customHeight="1">
      <c r="A261" s="12"/>
      <c r="B261" s="202"/>
      <c r="C261" s="203"/>
      <c r="D261" s="204" t="s">
        <v>77</v>
      </c>
      <c r="E261" s="216" t="s">
        <v>137</v>
      </c>
      <c r="F261" s="216" t="s">
        <v>369</v>
      </c>
      <c r="G261" s="203"/>
      <c r="H261" s="203"/>
      <c r="I261" s="206"/>
      <c r="J261" s="217">
        <f>BK261</f>
        <v>0</v>
      </c>
      <c r="K261" s="203"/>
      <c r="L261" s="208"/>
      <c r="M261" s="209"/>
      <c r="N261" s="210"/>
      <c r="O261" s="210"/>
      <c r="P261" s="211">
        <f>SUM(P262:P309)</f>
        <v>0</v>
      </c>
      <c r="Q261" s="210"/>
      <c r="R261" s="211">
        <f>SUM(R262:R309)</f>
        <v>51.992486610000007</v>
      </c>
      <c r="S261" s="210"/>
      <c r="T261" s="212">
        <f>SUM(T262:T309)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3" t="s">
        <v>86</v>
      </c>
      <c r="AT261" s="214" t="s">
        <v>77</v>
      </c>
      <c r="AU261" s="214" t="s">
        <v>86</v>
      </c>
      <c r="AY261" s="213" t="s">
        <v>130</v>
      </c>
      <c r="BK261" s="215">
        <f>SUM(BK262:BK309)</f>
        <v>0</v>
      </c>
    </row>
    <row r="262" s="2" customFormat="1" ht="21.75" customHeight="1">
      <c r="A262" s="38"/>
      <c r="B262" s="39"/>
      <c r="C262" s="218" t="s">
        <v>370</v>
      </c>
      <c r="D262" s="218" t="s">
        <v>132</v>
      </c>
      <c r="E262" s="219" t="s">
        <v>371</v>
      </c>
      <c r="F262" s="220" t="s">
        <v>372</v>
      </c>
      <c r="G262" s="221" t="s">
        <v>192</v>
      </c>
      <c r="H262" s="222">
        <v>14.08</v>
      </c>
      <c r="I262" s="223"/>
      <c r="J262" s="224">
        <f>ROUND(I262*H262,2)</f>
        <v>0</v>
      </c>
      <c r="K262" s="220" t="s">
        <v>136</v>
      </c>
      <c r="L262" s="44"/>
      <c r="M262" s="225" t="s">
        <v>1</v>
      </c>
      <c r="N262" s="226" t="s">
        <v>43</v>
      </c>
      <c r="O262" s="91"/>
      <c r="P262" s="227">
        <f>O262*H262</f>
        <v>0</v>
      </c>
      <c r="Q262" s="227">
        <v>2.5022000000000002</v>
      </c>
      <c r="R262" s="227">
        <f>Q262*H262</f>
        <v>35.230976000000005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137</v>
      </c>
      <c r="AT262" s="229" t="s">
        <v>132</v>
      </c>
      <c r="AU262" s="229" t="s">
        <v>88</v>
      </c>
      <c r="AY262" s="17" t="s">
        <v>130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86</v>
      </c>
      <c r="BK262" s="230">
        <f>ROUND(I262*H262,2)</f>
        <v>0</v>
      </c>
      <c r="BL262" s="17" t="s">
        <v>137</v>
      </c>
      <c r="BM262" s="229" t="s">
        <v>373</v>
      </c>
    </row>
    <row r="263" s="13" customFormat="1">
      <c r="A263" s="13"/>
      <c r="B263" s="231"/>
      <c r="C263" s="232"/>
      <c r="D263" s="233" t="s">
        <v>139</v>
      </c>
      <c r="E263" s="234" t="s">
        <v>1</v>
      </c>
      <c r="F263" s="235" t="s">
        <v>374</v>
      </c>
      <c r="G263" s="232"/>
      <c r="H263" s="234" t="s">
        <v>1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139</v>
      </c>
      <c r="AU263" s="241" t="s">
        <v>88</v>
      </c>
      <c r="AV263" s="13" t="s">
        <v>86</v>
      </c>
      <c r="AW263" s="13" t="s">
        <v>32</v>
      </c>
      <c r="AX263" s="13" t="s">
        <v>78</v>
      </c>
      <c r="AY263" s="241" t="s">
        <v>130</v>
      </c>
    </row>
    <row r="264" s="14" customFormat="1">
      <c r="A264" s="14"/>
      <c r="B264" s="242"/>
      <c r="C264" s="243"/>
      <c r="D264" s="233" t="s">
        <v>139</v>
      </c>
      <c r="E264" s="244" t="s">
        <v>1</v>
      </c>
      <c r="F264" s="245" t="s">
        <v>375</v>
      </c>
      <c r="G264" s="243"/>
      <c r="H264" s="246">
        <v>14.08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2" t="s">
        <v>139</v>
      </c>
      <c r="AU264" s="252" t="s">
        <v>88</v>
      </c>
      <c r="AV264" s="14" t="s">
        <v>88</v>
      </c>
      <c r="AW264" s="14" t="s">
        <v>32</v>
      </c>
      <c r="AX264" s="14" t="s">
        <v>78</v>
      </c>
      <c r="AY264" s="252" t="s">
        <v>130</v>
      </c>
    </row>
    <row r="265" s="15" customFormat="1">
      <c r="A265" s="15"/>
      <c r="B265" s="253"/>
      <c r="C265" s="254"/>
      <c r="D265" s="233" t="s">
        <v>139</v>
      </c>
      <c r="E265" s="255" t="s">
        <v>1</v>
      </c>
      <c r="F265" s="256" t="s">
        <v>142</v>
      </c>
      <c r="G265" s="254"/>
      <c r="H265" s="257">
        <v>14.08</v>
      </c>
      <c r="I265" s="258"/>
      <c r="J265" s="254"/>
      <c r="K265" s="254"/>
      <c r="L265" s="259"/>
      <c r="M265" s="260"/>
      <c r="N265" s="261"/>
      <c r="O265" s="261"/>
      <c r="P265" s="261"/>
      <c r="Q265" s="261"/>
      <c r="R265" s="261"/>
      <c r="S265" s="261"/>
      <c r="T265" s="262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3" t="s">
        <v>139</v>
      </c>
      <c r="AU265" s="263" t="s">
        <v>88</v>
      </c>
      <c r="AV265" s="15" t="s">
        <v>137</v>
      </c>
      <c r="AW265" s="15" t="s">
        <v>32</v>
      </c>
      <c r="AX265" s="15" t="s">
        <v>86</v>
      </c>
      <c r="AY265" s="263" t="s">
        <v>130</v>
      </c>
    </row>
    <row r="266" s="2" customFormat="1" ht="24.15" customHeight="1">
      <c r="A266" s="38"/>
      <c r="B266" s="39"/>
      <c r="C266" s="218" t="s">
        <v>376</v>
      </c>
      <c r="D266" s="218" t="s">
        <v>132</v>
      </c>
      <c r="E266" s="219" t="s">
        <v>377</v>
      </c>
      <c r="F266" s="220" t="s">
        <v>378</v>
      </c>
      <c r="G266" s="221" t="s">
        <v>192</v>
      </c>
      <c r="H266" s="222">
        <v>14.08</v>
      </c>
      <c r="I266" s="223"/>
      <c r="J266" s="224">
        <f>ROUND(I266*H266,2)</f>
        <v>0</v>
      </c>
      <c r="K266" s="220" t="s">
        <v>1</v>
      </c>
      <c r="L266" s="44"/>
      <c r="M266" s="225" t="s">
        <v>1</v>
      </c>
      <c r="N266" s="226" t="s">
        <v>43</v>
      </c>
      <c r="O266" s="91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137</v>
      </c>
      <c r="AT266" s="229" t="s">
        <v>132</v>
      </c>
      <c r="AU266" s="229" t="s">
        <v>88</v>
      </c>
      <c r="AY266" s="17" t="s">
        <v>130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86</v>
      </c>
      <c r="BK266" s="230">
        <f>ROUND(I266*H266,2)</f>
        <v>0</v>
      </c>
      <c r="BL266" s="17" t="s">
        <v>137</v>
      </c>
      <c r="BM266" s="229" t="s">
        <v>379</v>
      </c>
    </row>
    <row r="267" s="13" customFormat="1">
      <c r="A267" s="13"/>
      <c r="B267" s="231"/>
      <c r="C267" s="232"/>
      <c r="D267" s="233" t="s">
        <v>139</v>
      </c>
      <c r="E267" s="234" t="s">
        <v>1</v>
      </c>
      <c r="F267" s="235" t="s">
        <v>374</v>
      </c>
      <c r="G267" s="232"/>
      <c r="H267" s="234" t="s">
        <v>1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139</v>
      </c>
      <c r="AU267" s="241" t="s">
        <v>88</v>
      </c>
      <c r="AV267" s="13" t="s">
        <v>86</v>
      </c>
      <c r="AW267" s="13" t="s">
        <v>32</v>
      </c>
      <c r="AX267" s="13" t="s">
        <v>78</v>
      </c>
      <c r="AY267" s="241" t="s">
        <v>130</v>
      </c>
    </row>
    <row r="268" s="14" customFormat="1">
      <c r="A268" s="14"/>
      <c r="B268" s="242"/>
      <c r="C268" s="243"/>
      <c r="D268" s="233" t="s">
        <v>139</v>
      </c>
      <c r="E268" s="244" t="s">
        <v>1</v>
      </c>
      <c r="F268" s="245" t="s">
        <v>375</v>
      </c>
      <c r="G268" s="243"/>
      <c r="H268" s="246">
        <v>14.08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2" t="s">
        <v>139</v>
      </c>
      <c r="AU268" s="252" t="s">
        <v>88</v>
      </c>
      <c r="AV268" s="14" t="s">
        <v>88</v>
      </c>
      <c r="AW268" s="14" t="s">
        <v>32</v>
      </c>
      <c r="AX268" s="14" t="s">
        <v>78</v>
      </c>
      <c r="AY268" s="252" t="s">
        <v>130</v>
      </c>
    </row>
    <row r="269" s="15" customFormat="1">
      <c r="A269" s="15"/>
      <c r="B269" s="253"/>
      <c r="C269" s="254"/>
      <c r="D269" s="233" t="s">
        <v>139</v>
      </c>
      <c r="E269" s="255" t="s">
        <v>1</v>
      </c>
      <c r="F269" s="256" t="s">
        <v>142</v>
      </c>
      <c r="G269" s="254"/>
      <c r="H269" s="257">
        <v>14.08</v>
      </c>
      <c r="I269" s="258"/>
      <c r="J269" s="254"/>
      <c r="K269" s="254"/>
      <c r="L269" s="259"/>
      <c r="M269" s="260"/>
      <c r="N269" s="261"/>
      <c r="O269" s="261"/>
      <c r="P269" s="261"/>
      <c r="Q269" s="261"/>
      <c r="R269" s="261"/>
      <c r="S269" s="261"/>
      <c r="T269" s="262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3" t="s">
        <v>139</v>
      </c>
      <c r="AU269" s="263" t="s">
        <v>88</v>
      </c>
      <c r="AV269" s="15" t="s">
        <v>137</v>
      </c>
      <c r="AW269" s="15" t="s">
        <v>32</v>
      </c>
      <c r="AX269" s="15" t="s">
        <v>86</v>
      </c>
      <c r="AY269" s="263" t="s">
        <v>130</v>
      </c>
    </row>
    <row r="270" s="2" customFormat="1" ht="16.5" customHeight="1">
      <c r="A270" s="38"/>
      <c r="B270" s="39"/>
      <c r="C270" s="218" t="s">
        <v>380</v>
      </c>
      <c r="D270" s="218" t="s">
        <v>132</v>
      </c>
      <c r="E270" s="219" t="s">
        <v>381</v>
      </c>
      <c r="F270" s="220" t="s">
        <v>382</v>
      </c>
      <c r="G270" s="221" t="s">
        <v>135</v>
      </c>
      <c r="H270" s="222">
        <v>5.6559999999999997</v>
      </c>
      <c r="I270" s="223"/>
      <c r="J270" s="224">
        <f>ROUND(I270*H270,2)</f>
        <v>0</v>
      </c>
      <c r="K270" s="220" t="s">
        <v>1</v>
      </c>
      <c r="L270" s="44"/>
      <c r="M270" s="225" t="s">
        <v>1</v>
      </c>
      <c r="N270" s="226" t="s">
        <v>43</v>
      </c>
      <c r="O270" s="91"/>
      <c r="P270" s="227">
        <f>O270*H270</f>
        <v>0</v>
      </c>
      <c r="Q270" s="227">
        <v>0.0076</v>
      </c>
      <c r="R270" s="227">
        <f>Q270*H270</f>
        <v>0.042985599999999999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137</v>
      </c>
      <c r="AT270" s="229" t="s">
        <v>132</v>
      </c>
      <c r="AU270" s="229" t="s">
        <v>88</v>
      </c>
      <c r="AY270" s="17" t="s">
        <v>130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86</v>
      </c>
      <c r="BK270" s="230">
        <f>ROUND(I270*H270,2)</f>
        <v>0</v>
      </c>
      <c r="BL270" s="17" t="s">
        <v>137</v>
      </c>
      <c r="BM270" s="229" t="s">
        <v>383</v>
      </c>
    </row>
    <row r="271" s="14" customFormat="1">
      <c r="A271" s="14"/>
      <c r="B271" s="242"/>
      <c r="C271" s="243"/>
      <c r="D271" s="233" t="s">
        <v>139</v>
      </c>
      <c r="E271" s="244" t="s">
        <v>1</v>
      </c>
      <c r="F271" s="245" t="s">
        <v>384</v>
      </c>
      <c r="G271" s="243"/>
      <c r="H271" s="246">
        <v>5.6559999999999997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139</v>
      </c>
      <c r="AU271" s="252" t="s">
        <v>88</v>
      </c>
      <c r="AV271" s="14" t="s">
        <v>88</v>
      </c>
      <c r="AW271" s="14" t="s">
        <v>32</v>
      </c>
      <c r="AX271" s="14" t="s">
        <v>78</v>
      </c>
      <c r="AY271" s="252" t="s">
        <v>130</v>
      </c>
    </row>
    <row r="272" s="15" customFormat="1">
      <c r="A272" s="15"/>
      <c r="B272" s="253"/>
      <c r="C272" s="254"/>
      <c r="D272" s="233" t="s">
        <v>139</v>
      </c>
      <c r="E272" s="255" t="s">
        <v>1</v>
      </c>
      <c r="F272" s="256" t="s">
        <v>142</v>
      </c>
      <c r="G272" s="254"/>
      <c r="H272" s="257">
        <v>5.6559999999999997</v>
      </c>
      <c r="I272" s="258"/>
      <c r="J272" s="254"/>
      <c r="K272" s="254"/>
      <c r="L272" s="259"/>
      <c r="M272" s="260"/>
      <c r="N272" s="261"/>
      <c r="O272" s="261"/>
      <c r="P272" s="261"/>
      <c r="Q272" s="261"/>
      <c r="R272" s="261"/>
      <c r="S272" s="261"/>
      <c r="T272" s="262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3" t="s">
        <v>139</v>
      </c>
      <c r="AU272" s="263" t="s">
        <v>88</v>
      </c>
      <c r="AV272" s="15" t="s">
        <v>137</v>
      </c>
      <c r="AW272" s="15" t="s">
        <v>32</v>
      </c>
      <c r="AX272" s="15" t="s">
        <v>86</v>
      </c>
      <c r="AY272" s="263" t="s">
        <v>130</v>
      </c>
    </row>
    <row r="273" s="2" customFormat="1" ht="16.5" customHeight="1">
      <c r="A273" s="38"/>
      <c r="B273" s="39"/>
      <c r="C273" s="218" t="s">
        <v>385</v>
      </c>
      <c r="D273" s="218" t="s">
        <v>132</v>
      </c>
      <c r="E273" s="219" t="s">
        <v>386</v>
      </c>
      <c r="F273" s="220" t="s">
        <v>387</v>
      </c>
      <c r="G273" s="221" t="s">
        <v>135</v>
      </c>
      <c r="H273" s="222">
        <v>5.6559999999999997</v>
      </c>
      <c r="I273" s="223"/>
      <c r="J273" s="224">
        <f>ROUND(I273*H273,2)</f>
        <v>0</v>
      </c>
      <c r="K273" s="220" t="s">
        <v>1</v>
      </c>
      <c r="L273" s="44"/>
      <c r="M273" s="225" t="s">
        <v>1</v>
      </c>
      <c r="N273" s="226" t="s">
        <v>43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137</v>
      </c>
      <c r="AT273" s="229" t="s">
        <v>132</v>
      </c>
      <c r="AU273" s="229" t="s">
        <v>88</v>
      </c>
      <c r="AY273" s="17" t="s">
        <v>130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86</v>
      </c>
      <c r="BK273" s="230">
        <f>ROUND(I273*H273,2)</f>
        <v>0</v>
      </c>
      <c r="BL273" s="17" t="s">
        <v>137</v>
      </c>
      <c r="BM273" s="229" t="s">
        <v>388</v>
      </c>
    </row>
    <row r="274" s="2" customFormat="1" ht="21.75" customHeight="1">
      <c r="A274" s="38"/>
      <c r="B274" s="39"/>
      <c r="C274" s="218" t="s">
        <v>389</v>
      </c>
      <c r="D274" s="218" t="s">
        <v>132</v>
      </c>
      <c r="E274" s="219" t="s">
        <v>390</v>
      </c>
      <c r="F274" s="220" t="s">
        <v>391</v>
      </c>
      <c r="G274" s="221" t="s">
        <v>222</v>
      </c>
      <c r="H274" s="222">
        <v>2.8159999999999998</v>
      </c>
      <c r="I274" s="223"/>
      <c r="J274" s="224">
        <f>ROUND(I274*H274,2)</f>
        <v>0</v>
      </c>
      <c r="K274" s="220" t="s">
        <v>136</v>
      </c>
      <c r="L274" s="44"/>
      <c r="M274" s="225" t="s">
        <v>1</v>
      </c>
      <c r="N274" s="226" t="s">
        <v>43</v>
      </c>
      <c r="O274" s="91"/>
      <c r="P274" s="227">
        <f>O274*H274</f>
        <v>0</v>
      </c>
      <c r="Q274" s="227">
        <v>1.0487</v>
      </c>
      <c r="R274" s="227">
        <f>Q274*H274</f>
        <v>2.9531391999999999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137</v>
      </c>
      <c r="AT274" s="229" t="s">
        <v>132</v>
      </c>
      <c r="AU274" s="229" t="s">
        <v>88</v>
      </c>
      <c r="AY274" s="17" t="s">
        <v>130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86</v>
      </c>
      <c r="BK274" s="230">
        <f>ROUND(I274*H274,2)</f>
        <v>0</v>
      </c>
      <c r="BL274" s="17" t="s">
        <v>137</v>
      </c>
      <c r="BM274" s="229" t="s">
        <v>392</v>
      </c>
    </row>
    <row r="275" s="14" customFormat="1">
      <c r="A275" s="14"/>
      <c r="B275" s="242"/>
      <c r="C275" s="243"/>
      <c r="D275" s="233" t="s">
        <v>139</v>
      </c>
      <c r="E275" s="244" t="s">
        <v>1</v>
      </c>
      <c r="F275" s="245" t="s">
        <v>393</v>
      </c>
      <c r="G275" s="243"/>
      <c r="H275" s="246">
        <v>2.8159999999999998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2" t="s">
        <v>139</v>
      </c>
      <c r="AU275" s="252" t="s">
        <v>88</v>
      </c>
      <c r="AV275" s="14" t="s">
        <v>88</v>
      </c>
      <c r="AW275" s="14" t="s">
        <v>32</v>
      </c>
      <c r="AX275" s="14" t="s">
        <v>78</v>
      </c>
      <c r="AY275" s="252" t="s">
        <v>130</v>
      </c>
    </row>
    <row r="276" s="15" customFormat="1">
      <c r="A276" s="15"/>
      <c r="B276" s="253"/>
      <c r="C276" s="254"/>
      <c r="D276" s="233" t="s">
        <v>139</v>
      </c>
      <c r="E276" s="255" t="s">
        <v>1</v>
      </c>
      <c r="F276" s="256" t="s">
        <v>142</v>
      </c>
      <c r="G276" s="254"/>
      <c r="H276" s="257">
        <v>2.8159999999999998</v>
      </c>
      <c r="I276" s="258"/>
      <c r="J276" s="254"/>
      <c r="K276" s="254"/>
      <c r="L276" s="259"/>
      <c r="M276" s="260"/>
      <c r="N276" s="261"/>
      <c r="O276" s="261"/>
      <c r="P276" s="261"/>
      <c r="Q276" s="261"/>
      <c r="R276" s="261"/>
      <c r="S276" s="261"/>
      <c r="T276" s="262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3" t="s">
        <v>139</v>
      </c>
      <c r="AU276" s="263" t="s">
        <v>88</v>
      </c>
      <c r="AV276" s="15" t="s">
        <v>137</v>
      </c>
      <c r="AW276" s="15" t="s">
        <v>32</v>
      </c>
      <c r="AX276" s="15" t="s">
        <v>86</v>
      </c>
      <c r="AY276" s="263" t="s">
        <v>130</v>
      </c>
    </row>
    <row r="277" s="2" customFormat="1" ht="16.5" customHeight="1">
      <c r="A277" s="38"/>
      <c r="B277" s="39"/>
      <c r="C277" s="218" t="s">
        <v>394</v>
      </c>
      <c r="D277" s="218" t="s">
        <v>132</v>
      </c>
      <c r="E277" s="219" t="s">
        <v>395</v>
      </c>
      <c r="F277" s="220" t="s">
        <v>396</v>
      </c>
      <c r="G277" s="221" t="s">
        <v>300</v>
      </c>
      <c r="H277" s="222">
        <v>4</v>
      </c>
      <c r="I277" s="223"/>
      <c r="J277" s="224">
        <f>ROUND(I277*H277,2)</f>
        <v>0</v>
      </c>
      <c r="K277" s="220" t="s">
        <v>1</v>
      </c>
      <c r="L277" s="44"/>
      <c r="M277" s="225" t="s">
        <v>1</v>
      </c>
      <c r="N277" s="226" t="s">
        <v>43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137</v>
      </c>
      <c r="AT277" s="229" t="s">
        <v>132</v>
      </c>
      <c r="AU277" s="229" t="s">
        <v>88</v>
      </c>
      <c r="AY277" s="17" t="s">
        <v>130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86</v>
      </c>
      <c r="BK277" s="230">
        <f>ROUND(I277*H277,2)</f>
        <v>0</v>
      </c>
      <c r="BL277" s="17" t="s">
        <v>137</v>
      </c>
      <c r="BM277" s="229" t="s">
        <v>397</v>
      </c>
    </row>
    <row r="278" s="13" customFormat="1">
      <c r="A278" s="13"/>
      <c r="B278" s="231"/>
      <c r="C278" s="232"/>
      <c r="D278" s="233" t="s">
        <v>139</v>
      </c>
      <c r="E278" s="234" t="s">
        <v>1</v>
      </c>
      <c r="F278" s="235" t="s">
        <v>398</v>
      </c>
      <c r="G278" s="232"/>
      <c r="H278" s="234" t="s">
        <v>1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139</v>
      </c>
      <c r="AU278" s="241" t="s">
        <v>88</v>
      </c>
      <c r="AV278" s="13" t="s">
        <v>86</v>
      </c>
      <c r="AW278" s="13" t="s">
        <v>32</v>
      </c>
      <c r="AX278" s="13" t="s">
        <v>78</v>
      </c>
      <c r="AY278" s="241" t="s">
        <v>130</v>
      </c>
    </row>
    <row r="279" s="14" customFormat="1">
      <c r="A279" s="14"/>
      <c r="B279" s="242"/>
      <c r="C279" s="243"/>
      <c r="D279" s="233" t="s">
        <v>139</v>
      </c>
      <c r="E279" s="244" t="s">
        <v>1</v>
      </c>
      <c r="F279" s="245" t="s">
        <v>137</v>
      </c>
      <c r="G279" s="243"/>
      <c r="H279" s="246">
        <v>4</v>
      </c>
      <c r="I279" s="247"/>
      <c r="J279" s="243"/>
      <c r="K279" s="243"/>
      <c r="L279" s="248"/>
      <c r="M279" s="249"/>
      <c r="N279" s="250"/>
      <c r="O279" s="250"/>
      <c r="P279" s="250"/>
      <c r="Q279" s="250"/>
      <c r="R279" s="250"/>
      <c r="S279" s="250"/>
      <c r="T279" s="25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2" t="s">
        <v>139</v>
      </c>
      <c r="AU279" s="252" t="s">
        <v>88</v>
      </c>
      <c r="AV279" s="14" t="s">
        <v>88</v>
      </c>
      <c r="AW279" s="14" t="s">
        <v>32</v>
      </c>
      <c r="AX279" s="14" t="s">
        <v>78</v>
      </c>
      <c r="AY279" s="252" t="s">
        <v>130</v>
      </c>
    </row>
    <row r="280" s="15" customFormat="1">
      <c r="A280" s="15"/>
      <c r="B280" s="253"/>
      <c r="C280" s="254"/>
      <c r="D280" s="233" t="s">
        <v>139</v>
      </c>
      <c r="E280" s="255" t="s">
        <v>1</v>
      </c>
      <c r="F280" s="256" t="s">
        <v>142</v>
      </c>
      <c r="G280" s="254"/>
      <c r="H280" s="257">
        <v>4</v>
      </c>
      <c r="I280" s="258"/>
      <c r="J280" s="254"/>
      <c r="K280" s="254"/>
      <c r="L280" s="259"/>
      <c r="M280" s="260"/>
      <c r="N280" s="261"/>
      <c r="O280" s="261"/>
      <c r="P280" s="261"/>
      <c r="Q280" s="261"/>
      <c r="R280" s="261"/>
      <c r="S280" s="261"/>
      <c r="T280" s="262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3" t="s">
        <v>139</v>
      </c>
      <c r="AU280" s="263" t="s">
        <v>88</v>
      </c>
      <c r="AV280" s="15" t="s">
        <v>137</v>
      </c>
      <c r="AW280" s="15" t="s">
        <v>32</v>
      </c>
      <c r="AX280" s="15" t="s">
        <v>86</v>
      </c>
      <c r="AY280" s="263" t="s">
        <v>130</v>
      </c>
    </row>
    <row r="281" s="2" customFormat="1" ht="33" customHeight="1">
      <c r="A281" s="38"/>
      <c r="B281" s="39"/>
      <c r="C281" s="218" t="s">
        <v>399</v>
      </c>
      <c r="D281" s="218" t="s">
        <v>132</v>
      </c>
      <c r="E281" s="219" t="s">
        <v>400</v>
      </c>
      <c r="F281" s="220" t="s">
        <v>401</v>
      </c>
      <c r="G281" s="221" t="s">
        <v>135</v>
      </c>
      <c r="H281" s="222">
        <v>9.0399999999999991</v>
      </c>
      <c r="I281" s="223"/>
      <c r="J281" s="224">
        <f>ROUND(I281*H281,2)</f>
        <v>0</v>
      </c>
      <c r="K281" s="220" t="s">
        <v>136</v>
      </c>
      <c r="L281" s="44"/>
      <c r="M281" s="225" t="s">
        <v>1</v>
      </c>
      <c r="N281" s="226" t="s">
        <v>43</v>
      </c>
      <c r="O281" s="91"/>
      <c r="P281" s="227">
        <f>O281*H281</f>
        <v>0</v>
      </c>
      <c r="Q281" s="227">
        <v>0.18051</v>
      </c>
      <c r="R281" s="227">
        <f>Q281*H281</f>
        <v>1.6318103999999998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137</v>
      </c>
      <c r="AT281" s="229" t="s">
        <v>132</v>
      </c>
      <c r="AU281" s="229" t="s">
        <v>88</v>
      </c>
      <c r="AY281" s="17" t="s">
        <v>130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86</v>
      </c>
      <c r="BK281" s="230">
        <f>ROUND(I281*H281,2)</f>
        <v>0</v>
      </c>
      <c r="BL281" s="17" t="s">
        <v>137</v>
      </c>
      <c r="BM281" s="229" t="s">
        <v>402</v>
      </c>
    </row>
    <row r="282" s="13" customFormat="1">
      <c r="A282" s="13"/>
      <c r="B282" s="231"/>
      <c r="C282" s="232"/>
      <c r="D282" s="233" t="s">
        <v>139</v>
      </c>
      <c r="E282" s="234" t="s">
        <v>1</v>
      </c>
      <c r="F282" s="235" t="s">
        <v>403</v>
      </c>
      <c r="G282" s="232"/>
      <c r="H282" s="234" t="s">
        <v>1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139</v>
      </c>
      <c r="AU282" s="241" t="s">
        <v>88</v>
      </c>
      <c r="AV282" s="13" t="s">
        <v>86</v>
      </c>
      <c r="AW282" s="13" t="s">
        <v>32</v>
      </c>
      <c r="AX282" s="13" t="s">
        <v>78</v>
      </c>
      <c r="AY282" s="241" t="s">
        <v>130</v>
      </c>
    </row>
    <row r="283" s="14" customFormat="1">
      <c r="A283" s="14"/>
      <c r="B283" s="242"/>
      <c r="C283" s="243"/>
      <c r="D283" s="233" t="s">
        <v>139</v>
      </c>
      <c r="E283" s="244" t="s">
        <v>1</v>
      </c>
      <c r="F283" s="245" t="s">
        <v>404</v>
      </c>
      <c r="G283" s="243"/>
      <c r="H283" s="246">
        <v>6.2400000000000002</v>
      </c>
      <c r="I283" s="247"/>
      <c r="J283" s="243"/>
      <c r="K283" s="243"/>
      <c r="L283" s="248"/>
      <c r="M283" s="249"/>
      <c r="N283" s="250"/>
      <c r="O283" s="250"/>
      <c r="P283" s="250"/>
      <c r="Q283" s="250"/>
      <c r="R283" s="250"/>
      <c r="S283" s="250"/>
      <c r="T283" s="25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2" t="s">
        <v>139</v>
      </c>
      <c r="AU283" s="252" t="s">
        <v>88</v>
      </c>
      <c r="AV283" s="14" t="s">
        <v>88</v>
      </c>
      <c r="AW283" s="14" t="s">
        <v>32</v>
      </c>
      <c r="AX283" s="14" t="s">
        <v>78</v>
      </c>
      <c r="AY283" s="252" t="s">
        <v>130</v>
      </c>
    </row>
    <row r="284" s="13" customFormat="1">
      <c r="A284" s="13"/>
      <c r="B284" s="231"/>
      <c r="C284" s="232"/>
      <c r="D284" s="233" t="s">
        <v>139</v>
      </c>
      <c r="E284" s="234" t="s">
        <v>1</v>
      </c>
      <c r="F284" s="235" t="s">
        <v>405</v>
      </c>
      <c r="G284" s="232"/>
      <c r="H284" s="234" t="s">
        <v>1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139</v>
      </c>
      <c r="AU284" s="241" t="s">
        <v>88</v>
      </c>
      <c r="AV284" s="13" t="s">
        <v>86</v>
      </c>
      <c r="AW284" s="13" t="s">
        <v>32</v>
      </c>
      <c r="AX284" s="13" t="s">
        <v>78</v>
      </c>
      <c r="AY284" s="241" t="s">
        <v>130</v>
      </c>
    </row>
    <row r="285" s="14" customFormat="1">
      <c r="A285" s="14"/>
      <c r="B285" s="242"/>
      <c r="C285" s="243"/>
      <c r="D285" s="233" t="s">
        <v>139</v>
      </c>
      <c r="E285" s="244" t="s">
        <v>1</v>
      </c>
      <c r="F285" s="245" t="s">
        <v>406</v>
      </c>
      <c r="G285" s="243"/>
      <c r="H285" s="246">
        <v>2.7999999999999998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2" t="s">
        <v>139</v>
      </c>
      <c r="AU285" s="252" t="s">
        <v>88</v>
      </c>
      <c r="AV285" s="14" t="s">
        <v>88</v>
      </c>
      <c r="AW285" s="14" t="s">
        <v>32</v>
      </c>
      <c r="AX285" s="14" t="s">
        <v>78</v>
      </c>
      <c r="AY285" s="252" t="s">
        <v>130</v>
      </c>
    </row>
    <row r="286" s="15" customFormat="1">
      <c r="A286" s="15"/>
      <c r="B286" s="253"/>
      <c r="C286" s="254"/>
      <c r="D286" s="233" t="s">
        <v>139</v>
      </c>
      <c r="E286" s="255" t="s">
        <v>1</v>
      </c>
      <c r="F286" s="256" t="s">
        <v>142</v>
      </c>
      <c r="G286" s="254"/>
      <c r="H286" s="257">
        <v>9.0399999999999991</v>
      </c>
      <c r="I286" s="258"/>
      <c r="J286" s="254"/>
      <c r="K286" s="254"/>
      <c r="L286" s="259"/>
      <c r="M286" s="260"/>
      <c r="N286" s="261"/>
      <c r="O286" s="261"/>
      <c r="P286" s="261"/>
      <c r="Q286" s="261"/>
      <c r="R286" s="261"/>
      <c r="S286" s="261"/>
      <c r="T286" s="262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3" t="s">
        <v>139</v>
      </c>
      <c r="AU286" s="263" t="s">
        <v>88</v>
      </c>
      <c r="AV286" s="15" t="s">
        <v>137</v>
      </c>
      <c r="AW286" s="15" t="s">
        <v>32</v>
      </c>
      <c r="AX286" s="15" t="s">
        <v>86</v>
      </c>
      <c r="AY286" s="263" t="s">
        <v>130</v>
      </c>
    </row>
    <row r="287" s="2" customFormat="1" ht="24.15" customHeight="1">
      <c r="A287" s="38"/>
      <c r="B287" s="39"/>
      <c r="C287" s="218" t="s">
        <v>407</v>
      </c>
      <c r="D287" s="218" t="s">
        <v>132</v>
      </c>
      <c r="E287" s="219" t="s">
        <v>408</v>
      </c>
      <c r="F287" s="220" t="s">
        <v>409</v>
      </c>
      <c r="G287" s="221" t="s">
        <v>135</v>
      </c>
      <c r="H287" s="222">
        <v>45.200000000000003</v>
      </c>
      <c r="I287" s="223"/>
      <c r="J287" s="224">
        <f>ROUND(I287*H287,2)</f>
        <v>0</v>
      </c>
      <c r="K287" s="220" t="s">
        <v>136</v>
      </c>
      <c r="L287" s="44"/>
      <c r="M287" s="225" t="s">
        <v>1</v>
      </c>
      <c r="N287" s="226" t="s">
        <v>43</v>
      </c>
      <c r="O287" s="91"/>
      <c r="P287" s="227">
        <f>O287*H287</f>
        <v>0</v>
      </c>
      <c r="Q287" s="227">
        <v>0.02256</v>
      </c>
      <c r="R287" s="227">
        <f>Q287*H287</f>
        <v>1.0197120000000002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137</v>
      </c>
      <c r="AT287" s="229" t="s">
        <v>132</v>
      </c>
      <c r="AU287" s="229" t="s">
        <v>88</v>
      </c>
      <c r="AY287" s="17" t="s">
        <v>130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86</v>
      </c>
      <c r="BK287" s="230">
        <f>ROUND(I287*H287,2)</f>
        <v>0</v>
      </c>
      <c r="BL287" s="17" t="s">
        <v>137</v>
      </c>
      <c r="BM287" s="229" t="s">
        <v>410</v>
      </c>
    </row>
    <row r="288" s="14" customFormat="1">
      <c r="A288" s="14"/>
      <c r="B288" s="242"/>
      <c r="C288" s="243"/>
      <c r="D288" s="233" t="s">
        <v>139</v>
      </c>
      <c r="E288" s="243"/>
      <c r="F288" s="245" t="s">
        <v>411</v>
      </c>
      <c r="G288" s="243"/>
      <c r="H288" s="246">
        <v>45.200000000000003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2" t="s">
        <v>139</v>
      </c>
      <c r="AU288" s="252" t="s">
        <v>88</v>
      </c>
      <c r="AV288" s="14" t="s">
        <v>88</v>
      </c>
      <c r="AW288" s="14" t="s">
        <v>4</v>
      </c>
      <c r="AX288" s="14" t="s">
        <v>86</v>
      </c>
      <c r="AY288" s="252" t="s">
        <v>130</v>
      </c>
    </row>
    <row r="289" s="2" customFormat="1" ht="16.5" customHeight="1">
      <c r="A289" s="38"/>
      <c r="B289" s="39"/>
      <c r="C289" s="218" t="s">
        <v>412</v>
      </c>
      <c r="D289" s="218" t="s">
        <v>132</v>
      </c>
      <c r="E289" s="219" t="s">
        <v>413</v>
      </c>
      <c r="F289" s="220" t="s">
        <v>414</v>
      </c>
      <c r="G289" s="221" t="s">
        <v>135</v>
      </c>
      <c r="H289" s="222">
        <v>3.6749999999999998</v>
      </c>
      <c r="I289" s="223"/>
      <c r="J289" s="224">
        <f>ROUND(I289*H289,2)</f>
        <v>0</v>
      </c>
      <c r="K289" s="220" t="s">
        <v>1</v>
      </c>
      <c r="L289" s="44"/>
      <c r="M289" s="225" t="s">
        <v>1</v>
      </c>
      <c r="N289" s="226" t="s">
        <v>43</v>
      </c>
      <c r="O289" s="91"/>
      <c r="P289" s="227">
        <f>O289*H289</f>
        <v>0</v>
      </c>
      <c r="Q289" s="227">
        <v>0.02256</v>
      </c>
      <c r="R289" s="227">
        <f>Q289*H289</f>
        <v>0.082907999999999996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137</v>
      </c>
      <c r="AT289" s="229" t="s">
        <v>132</v>
      </c>
      <c r="AU289" s="229" t="s">
        <v>88</v>
      </c>
      <c r="AY289" s="17" t="s">
        <v>130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86</v>
      </c>
      <c r="BK289" s="230">
        <f>ROUND(I289*H289,2)</f>
        <v>0</v>
      </c>
      <c r="BL289" s="17" t="s">
        <v>137</v>
      </c>
      <c r="BM289" s="229" t="s">
        <v>415</v>
      </c>
    </row>
    <row r="290" s="14" customFormat="1">
      <c r="A290" s="14"/>
      <c r="B290" s="242"/>
      <c r="C290" s="243"/>
      <c r="D290" s="233" t="s">
        <v>139</v>
      </c>
      <c r="E290" s="244" t="s">
        <v>1</v>
      </c>
      <c r="F290" s="245" t="s">
        <v>416</v>
      </c>
      <c r="G290" s="243"/>
      <c r="H290" s="246">
        <v>2.6549999999999998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139</v>
      </c>
      <c r="AU290" s="252" t="s">
        <v>88</v>
      </c>
      <c r="AV290" s="14" t="s">
        <v>88</v>
      </c>
      <c r="AW290" s="14" t="s">
        <v>32</v>
      </c>
      <c r="AX290" s="14" t="s">
        <v>78</v>
      </c>
      <c r="AY290" s="252" t="s">
        <v>130</v>
      </c>
    </row>
    <row r="291" s="14" customFormat="1">
      <c r="A291" s="14"/>
      <c r="B291" s="242"/>
      <c r="C291" s="243"/>
      <c r="D291" s="233" t="s">
        <v>139</v>
      </c>
      <c r="E291" s="244" t="s">
        <v>1</v>
      </c>
      <c r="F291" s="245" t="s">
        <v>417</v>
      </c>
      <c r="G291" s="243"/>
      <c r="H291" s="246">
        <v>1.02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2" t="s">
        <v>139</v>
      </c>
      <c r="AU291" s="252" t="s">
        <v>88</v>
      </c>
      <c r="AV291" s="14" t="s">
        <v>88</v>
      </c>
      <c r="AW291" s="14" t="s">
        <v>32</v>
      </c>
      <c r="AX291" s="14" t="s">
        <v>78</v>
      </c>
      <c r="AY291" s="252" t="s">
        <v>130</v>
      </c>
    </row>
    <row r="292" s="15" customFormat="1">
      <c r="A292" s="15"/>
      <c r="B292" s="253"/>
      <c r="C292" s="254"/>
      <c r="D292" s="233" t="s">
        <v>139</v>
      </c>
      <c r="E292" s="255" t="s">
        <v>1</v>
      </c>
      <c r="F292" s="256" t="s">
        <v>142</v>
      </c>
      <c r="G292" s="254"/>
      <c r="H292" s="257">
        <v>3.6749999999999998</v>
      </c>
      <c r="I292" s="258"/>
      <c r="J292" s="254"/>
      <c r="K292" s="254"/>
      <c r="L292" s="259"/>
      <c r="M292" s="260"/>
      <c r="N292" s="261"/>
      <c r="O292" s="261"/>
      <c r="P292" s="261"/>
      <c r="Q292" s="261"/>
      <c r="R292" s="261"/>
      <c r="S292" s="261"/>
      <c r="T292" s="262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3" t="s">
        <v>139</v>
      </c>
      <c r="AU292" s="263" t="s">
        <v>88</v>
      </c>
      <c r="AV292" s="15" t="s">
        <v>137</v>
      </c>
      <c r="AW292" s="15" t="s">
        <v>32</v>
      </c>
      <c r="AX292" s="15" t="s">
        <v>86</v>
      </c>
      <c r="AY292" s="263" t="s">
        <v>130</v>
      </c>
    </row>
    <row r="293" s="2" customFormat="1" ht="16.5" customHeight="1">
      <c r="A293" s="38"/>
      <c r="B293" s="39"/>
      <c r="C293" s="218" t="s">
        <v>418</v>
      </c>
      <c r="D293" s="218" t="s">
        <v>132</v>
      </c>
      <c r="E293" s="219" t="s">
        <v>419</v>
      </c>
      <c r="F293" s="220" t="s">
        <v>420</v>
      </c>
      <c r="G293" s="221" t="s">
        <v>135</v>
      </c>
      <c r="H293" s="222">
        <v>3.6749999999999998</v>
      </c>
      <c r="I293" s="223"/>
      <c r="J293" s="224">
        <f>ROUND(I293*H293,2)</f>
        <v>0</v>
      </c>
      <c r="K293" s="220" t="s">
        <v>1</v>
      </c>
      <c r="L293" s="44"/>
      <c r="M293" s="225" t="s">
        <v>1</v>
      </c>
      <c r="N293" s="226" t="s">
        <v>43</v>
      </c>
      <c r="O293" s="91"/>
      <c r="P293" s="227">
        <f>O293*H293</f>
        <v>0</v>
      </c>
      <c r="Q293" s="227">
        <v>0.02256</v>
      </c>
      <c r="R293" s="227">
        <f>Q293*H293</f>
        <v>0.082907999999999996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137</v>
      </c>
      <c r="AT293" s="229" t="s">
        <v>132</v>
      </c>
      <c r="AU293" s="229" t="s">
        <v>88</v>
      </c>
      <c r="AY293" s="17" t="s">
        <v>130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86</v>
      </c>
      <c r="BK293" s="230">
        <f>ROUND(I293*H293,2)</f>
        <v>0</v>
      </c>
      <c r="BL293" s="17" t="s">
        <v>137</v>
      </c>
      <c r="BM293" s="229" t="s">
        <v>421</v>
      </c>
    </row>
    <row r="294" s="2" customFormat="1" ht="24.15" customHeight="1">
      <c r="A294" s="38"/>
      <c r="B294" s="39"/>
      <c r="C294" s="218" t="s">
        <v>422</v>
      </c>
      <c r="D294" s="218" t="s">
        <v>132</v>
      </c>
      <c r="E294" s="219" t="s">
        <v>423</v>
      </c>
      <c r="F294" s="220" t="s">
        <v>424</v>
      </c>
      <c r="G294" s="221" t="s">
        <v>135</v>
      </c>
      <c r="H294" s="222">
        <v>10.619999999999999</v>
      </c>
      <c r="I294" s="223"/>
      <c r="J294" s="224">
        <f>ROUND(I294*H294,2)</f>
        <v>0</v>
      </c>
      <c r="K294" s="220" t="s">
        <v>136</v>
      </c>
      <c r="L294" s="44"/>
      <c r="M294" s="225" t="s">
        <v>1</v>
      </c>
      <c r="N294" s="226" t="s">
        <v>43</v>
      </c>
      <c r="O294" s="91"/>
      <c r="P294" s="227">
        <f>O294*H294</f>
        <v>0</v>
      </c>
      <c r="Q294" s="227">
        <v>0.40000000000000002</v>
      </c>
      <c r="R294" s="227">
        <f>Q294*H294</f>
        <v>4.2480000000000002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137</v>
      </c>
      <c r="AT294" s="229" t="s">
        <v>132</v>
      </c>
      <c r="AU294" s="229" t="s">
        <v>88</v>
      </c>
      <c r="AY294" s="17" t="s">
        <v>130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86</v>
      </c>
      <c r="BK294" s="230">
        <f>ROUND(I294*H294,2)</f>
        <v>0</v>
      </c>
      <c r="BL294" s="17" t="s">
        <v>137</v>
      </c>
      <c r="BM294" s="229" t="s">
        <v>425</v>
      </c>
    </row>
    <row r="295" s="13" customFormat="1">
      <c r="A295" s="13"/>
      <c r="B295" s="231"/>
      <c r="C295" s="232"/>
      <c r="D295" s="233" t="s">
        <v>139</v>
      </c>
      <c r="E295" s="234" t="s">
        <v>1</v>
      </c>
      <c r="F295" s="235" t="s">
        <v>426</v>
      </c>
      <c r="G295" s="232"/>
      <c r="H295" s="234" t="s">
        <v>1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139</v>
      </c>
      <c r="AU295" s="241" t="s">
        <v>88</v>
      </c>
      <c r="AV295" s="13" t="s">
        <v>86</v>
      </c>
      <c r="AW295" s="13" t="s">
        <v>32</v>
      </c>
      <c r="AX295" s="13" t="s">
        <v>78</v>
      </c>
      <c r="AY295" s="241" t="s">
        <v>130</v>
      </c>
    </row>
    <row r="296" s="14" customFormat="1">
      <c r="A296" s="14"/>
      <c r="B296" s="242"/>
      <c r="C296" s="243"/>
      <c r="D296" s="233" t="s">
        <v>139</v>
      </c>
      <c r="E296" s="244" t="s">
        <v>1</v>
      </c>
      <c r="F296" s="245" t="s">
        <v>217</v>
      </c>
      <c r="G296" s="243"/>
      <c r="H296" s="246">
        <v>10.619999999999999</v>
      </c>
      <c r="I296" s="247"/>
      <c r="J296" s="243"/>
      <c r="K296" s="243"/>
      <c r="L296" s="248"/>
      <c r="M296" s="249"/>
      <c r="N296" s="250"/>
      <c r="O296" s="250"/>
      <c r="P296" s="250"/>
      <c r="Q296" s="250"/>
      <c r="R296" s="250"/>
      <c r="S296" s="250"/>
      <c r="T296" s="25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2" t="s">
        <v>139</v>
      </c>
      <c r="AU296" s="252" t="s">
        <v>88</v>
      </c>
      <c r="AV296" s="14" t="s">
        <v>88</v>
      </c>
      <c r="AW296" s="14" t="s">
        <v>32</v>
      </c>
      <c r="AX296" s="14" t="s">
        <v>78</v>
      </c>
      <c r="AY296" s="252" t="s">
        <v>130</v>
      </c>
    </row>
    <row r="297" s="15" customFormat="1">
      <c r="A297" s="15"/>
      <c r="B297" s="253"/>
      <c r="C297" s="254"/>
      <c r="D297" s="233" t="s">
        <v>139</v>
      </c>
      <c r="E297" s="255" t="s">
        <v>1</v>
      </c>
      <c r="F297" s="256" t="s">
        <v>142</v>
      </c>
      <c r="G297" s="254"/>
      <c r="H297" s="257">
        <v>10.619999999999999</v>
      </c>
      <c r="I297" s="258"/>
      <c r="J297" s="254"/>
      <c r="K297" s="254"/>
      <c r="L297" s="259"/>
      <c r="M297" s="260"/>
      <c r="N297" s="261"/>
      <c r="O297" s="261"/>
      <c r="P297" s="261"/>
      <c r="Q297" s="261"/>
      <c r="R297" s="261"/>
      <c r="S297" s="261"/>
      <c r="T297" s="262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3" t="s">
        <v>139</v>
      </c>
      <c r="AU297" s="263" t="s">
        <v>88</v>
      </c>
      <c r="AV297" s="15" t="s">
        <v>137</v>
      </c>
      <c r="AW297" s="15" t="s">
        <v>32</v>
      </c>
      <c r="AX297" s="15" t="s">
        <v>86</v>
      </c>
      <c r="AY297" s="263" t="s">
        <v>130</v>
      </c>
    </row>
    <row r="298" s="2" customFormat="1" ht="33" customHeight="1">
      <c r="A298" s="38"/>
      <c r="B298" s="39"/>
      <c r="C298" s="218" t="s">
        <v>427</v>
      </c>
      <c r="D298" s="218" t="s">
        <v>132</v>
      </c>
      <c r="E298" s="219" t="s">
        <v>428</v>
      </c>
      <c r="F298" s="220" t="s">
        <v>429</v>
      </c>
      <c r="G298" s="221" t="s">
        <v>135</v>
      </c>
      <c r="H298" s="222">
        <v>25.800000000000001</v>
      </c>
      <c r="I298" s="223"/>
      <c r="J298" s="224">
        <f>ROUND(I298*H298,2)</f>
        <v>0</v>
      </c>
      <c r="K298" s="220" t="s">
        <v>136</v>
      </c>
      <c r="L298" s="44"/>
      <c r="M298" s="225" t="s">
        <v>1</v>
      </c>
      <c r="N298" s="226" t="s">
        <v>43</v>
      </c>
      <c r="O298" s="91"/>
      <c r="P298" s="227">
        <f>O298*H298</f>
        <v>0</v>
      </c>
      <c r="Q298" s="227">
        <v>0.16192000000000001</v>
      </c>
      <c r="R298" s="227">
        <f>Q298*H298</f>
        <v>4.1775359999999999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137</v>
      </c>
      <c r="AT298" s="229" t="s">
        <v>132</v>
      </c>
      <c r="AU298" s="229" t="s">
        <v>88</v>
      </c>
      <c r="AY298" s="17" t="s">
        <v>130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86</v>
      </c>
      <c r="BK298" s="230">
        <f>ROUND(I298*H298,2)</f>
        <v>0</v>
      </c>
      <c r="BL298" s="17" t="s">
        <v>137</v>
      </c>
      <c r="BM298" s="229" t="s">
        <v>430</v>
      </c>
    </row>
    <row r="299" s="13" customFormat="1">
      <c r="A299" s="13"/>
      <c r="B299" s="231"/>
      <c r="C299" s="232"/>
      <c r="D299" s="233" t="s">
        <v>139</v>
      </c>
      <c r="E299" s="234" t="s">
        <v>1</v>
      </c>
      <c r="F299" s="235" t="s">
        <v>431</v>
      </c>
      <c r="G299" s="232"/>
      <c r="H299" s="234" t="s">
        <v>1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139</v>
      </c>
      <c r="AU299" s="241" t="s">
        <v>88</v>
      </c>
      <c r="AV299" s="13" t="s">
        <v>86</v>
      </c>
      <c r="AW299" s="13" t="s">
        <v>32</v>
      </c>
      <c r="AX299" s="13" t="s">
        <v>78</v>
      </c>
      <c r="AY299" s="241" t="s">
        <v>130</v>
      </c>
    </row>
    <row r="300" s="14" customFormat="1">
      <c r="A300" s="14"/>
      <c r="B300" s="242"/>
      <c r="C300" s="243"/>
      <c r="D300" s="233" t="s">
        <v>139</v>
      </c>
      <c r="E300" s="244" t="s">
        <v>1</v>
      </c>
      <c r="F300" s="245" t="s">
        <v>432</v>
      </c>
      <c r="G300" s="243"/>
      <c r="H300" s="246">
        <v>25.800000000000001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139</v>
      </c>
      <c r="AU300" s="252" t="s">
        <v>88</v>
      </c>
      <c r="AV300" s="14" t="s">
        <v>88</v>
      </c>
      <c r="AW300" s="14" t="s">
        <v>32</v>
      </c>
      <c r="AX300" s="14" t="s">
        <v>78</v>
      </c>
      <c r="AY300" s="252" t="s">
        <v>130</v>
      </c>
    </row>
    <row r="301" s="15" customFormat="1">
      <c r="A301" s="15"/>
      <c r="B301" s="253"/>
      <c r="C301" s="254"/>
      <c r="D301" s="233" t="s">
        <v>139</v>
      </c>
      <c r="E301" s="255" t="s">
        <v>1</v>
      </c>
      <c r="F301" s="256" t="s">
        <v>142</v>
      </c>
      <c r="G301" s="254"/>
      <c r="H301" s="257">
        <v>25.800000000000001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3" t="s">
        <v>139</v>
      </c>
      <c r="AU301" s="263" t="s">
        <v>88</v>
      </c>
      <c r="AV301" s="15" t="s">
        <v>137</v>
      </c>
      <c r="AW301" s="15" t="s">
        <v>32</v>
      </c>
      <c r="AX301" s="15" t="s">
        <v>86</v>
      </c>
      <c r="AY301" s="263" t="s">
        <v>130</v>
      </c>
    </row>
    <row r="302" s="2" customFormat="1" ht="24.15" customHeight="1">
      <c r="A302" s="38"/>
      <c r="B302" s="39"/>
      <c r="C302" s="218" t="s">
        <v>433</v>
      </c>
      <c r="D302" s="218" t="s">
        <v>132</v>
      </c>
      <c r="E302" s="219" t="s">
        <v>434</v>
      </c>
      <c r="F302" s="220" t="s">
        <v>435</v>
      </c>
      <c r="G302" s="221" t="s">
        <v>192</v>
      </c>
      <c r="H302" s="222">
        <v>0.79700000000000004</v>
      </c>
      <c r="I302" s="223"/>
      <c r="J302" s="224">
        <f>ROUND(I302*H302,2)</f>
        <v>0</v>
      </c>
      <c r="K302" s="220" t="s">
        <v>136</v>
      </c>
      <c r="L302" s="44"/>
      <c r="M302" s="225" t="s">
        <v>1</v>
      </c>
      <c r="N302" s="226" t="s">
        <v>43</v>
      </c>
      <c r="O302" s="91"/>
      <c r="P302" s="227">
        <f>O302*H302</f>
        <v>0</v>
      </c>
      <c r="Q302" s="227">
        <v>2.3010199999999998</v>
      </c>
      <c r="R302" s="227">
        <f>Q302*H302</f>
        <v>1.8339129400000001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137</v>
      </c>
      <c r="AT302" s="229" t="s">
        <v>132</v>
      </c>
      <c r="AU302" s="229" t="s">
        <v>88</v>
      </c>
      <c r="AY302" s="17" t="s">
        <v>130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86</v>
      </c>
      <c r="BK302" s="230">
        <f>ROUND(I302*H302,2)</f>
        <v>0</v>
      </c>
      <c r="BL302" s="17" t="s">
        <v>137</v>
      </c>
      <c r="BM302" s="229" t="s">
        <v>436</v>
      </c>
    </row>
    <row r="303" s="13" customFormat="1">
      <c r="A303" s="13"/>
      <c r="B303" s="231"/>
      <c r="C303" s="232"/>
      <c r="D303" s="233" t="s">
        <v>139</v>
      </c>
      <c r="E303" s="234" t="s">
        <v>1</v>
      </c>
      <c r="F303" s="235" t="s">
        <v>437</v>
      </c>
      <c r="G303" s="232"/>
      <c r="H303" s="234" t="s">
        <v>1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139</v>
      </c>
      <c r="AU303" s="241" t="s">
        <v>88</v>
      </c>
      <c r="AV303" s="13" t="s">
        <v>86</v>
      </c>
      <c r="AW303" s="13" t="s">
        <v>32</v>
      </c>
      <c r="AX303" s="13" t="s">
        <v>78</v>
      </c>
      <c r="AY303" s="241" t="s">
        <v>130</v>
      </c>
    </row>
    <row r="304" s="14" customFormat="1">
      <c r="A304" s="14"/>
      <c r="B304" s="242"/>
      <c r="C304" s="243"/>
      <c r="D304" s="233" t="s">
        <v>139</v>
      </c>
      <c r="E304" s="244" t="s">
        <v>1</v>
      </c>
      <c r="F304" s="245" t="s">
        <v>438</v>
      </c>
      <c r="G304" s="243"/>
      <c r="H304" s="246">
        <v>0.79700000000000004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139</v>
      </c>
      <c r="AU304" s="252" t="s">
        <v>88</v>
      </c>
      <c r="AV304" s="14" t="s">
        <v>88</v>
      </c>
      <c r="AW304" s="14" t="s">
        <v>32</v>
      </c>
      <c r="AX304" s="14" t="s">
        <v>78</v>
      </c>
      <c r="AY304" s="252" t="s">
        <v>130</v>
      </c>
    </row>
    <row r="305" s="15" customFormat="1">
      <c r="A305" s="15"/>
      <c r="B305" s="253"/>
      <c r="C305" s="254"/>
      <c r="D305" s="233" t="s">
        <v>139</v>
      </c>
      <c r="E305" s="255" t="s">
        <v>1</v>
      </c>
      <c r="F305" s="256" t="s">
        <v>142</v>
      </c>
      <c r="G305" s="254"/>
      <c r="H305" s="257">
        <v>0.79700000000000004</v>
      </c>
      <c r="I305" s="258"/>
      <c r="J305" s="254"/>
      <c r="K305" s="254"/>
      <c r="L305" s="259"/>
      <c r="M305" s="260"/>
      <c r="N305" s="261"/>
      <c r="O305" s="261"/>
      <c r="P305" s="261"/>
      <c r="Q305" s="261"/>
      <c r="R305" s="261"/>
      <c r="S305" s="261"/>
      <c r="T305" s="262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3" t="s">
        <v>139</v>
      </c>
      <c r="AU305" s="263" t="s">
        <v>88</v>
      </c>
      <c r="AV305" s="15" t="s">
        <v>137</v>
      </c>
      <c r="AW305" s="15" t="s">
        <v>32</v>
      </c>
      <c r="AX305" s="15" t="s">
        <v>86</v>
      </c>
      <c r="AY305" s="263" t="s">
        <v>130</v>
      </c>
    </row>
    <row r="306" s="2" customFormat="1" ht="24.15" customHeight="1">
      <c r="A306" s="38"/>
      <c r="B306" s="39"/>
      <c r="C306" s="218" t="s">
        <v>439</v>
      </c>
      <c r="D306" s="218" t="s">
        <v>132</v>
      </c>
      <c r="E306" s="219" t="s">
        <v>440</v>
      </c>
      <c r="F306" s="220" t="s">
        <v>441</v>
      </c>
      <c r="G306" s="221" t="s">
        <v>135</v>
      </c>
      <c r="H306" s="222">
        <v>138.55099999999999</v>
      </c>
      <c r="I306" s="223"/>
      <c r="J306" s="224">
        <f>ROUND(I306*H306,2)</f>
        <v>0</v>
      </c>
      <c r="K306" s="220" t="s">
        <v>1</v>
      </c>
      <c r="L306" s="44"/>
      <c r="M306" s="225" t="s">
        <v>1</v>
      </c>
      <c r="N306" s="226" t="s">
        <v>43</v>
      </c>
      <c r="O306" s="91"/>
      <c r="P306" s="227">
        <f>O306*H306</f>
        <v>0</v>
      </c>
      <c r="Q306" s="227">
        <v>0.0049699999999999996</v>
      </c>
      <c r="R306" s="227">
        <f>Q306*H306</f>
        <v>0.68859846999999985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137</v>
      </c>
      <c r="AT306" s="229" t="s">
        <v>132</v>
      </c>
      <c r="AU306" s="229" t="s">
        <v>88</v>
      </c>
      <c r="AY306" s="17" t="s">
        <v>130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86</v>
      </c>
      <c r="BK306" s="230">
        <f>ROUND(I306*H306,2)</f>
        <v>0</v>
      </c>
      <c r="BL306" s="17" t="s">
        <v>137</v>
      </c>
      <c r="BM306" s="229" t="s">
        <v>442</v>
      </c>
    </row>
    <row r="307" s="13" customFormat="1">
      <c r="A307" s="13"/>
      <c r="B307" s="231"/>
      <c r="C307" s="232"/>
      <c r="D307" s="233" t="s">
        <v>139</v>
      </c>
      <c r="E307" s="234" t="s">
        <v>1</v>
      </c>
      <c r="F307" s="235" t="s">
        <v>443</v>
      </c>
      <c r="G307" s="232"/>
      <c r="H307" s="234" t="s">
        <v>1</v>
      </c>
      <c r="I307" s="236"/>
      <c r="J307" s="232"/>
      <c r="K307" s="232"/>
      <c r="L307" s="237"/>
      <c r="M307" s="238"/>
      <c r="N307" s="239"/>
      <c r="O307" s="239"/>
      <c r="P307" s="239"/>
      <c r="Q307" s="239"/>
      <c r="R307" s="239"/>
      <c r="S307" s="239"/>
      <c r="T307" s="24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1" t="s">
        <v>139</v>
      </c>
      <c r="AU307" s="241" t="s">
        <v>88</v>
      </c>
      <c r="AV307" s="13" t="s">
        <v>86</v>
      </c>
      <c r="AW307" s="13" t="s">
        <v>32</v>
      </c>
      <c r="AX307" s="13" t="s">
        <v>78</v>
      </c>
      <c r="AY307" s="241" t="s">
        <v>130</v>
      </c>
    </row>
    <row r="308" s="14" customFormat="1">
      <c r="A308" s="14"/>
      <c r="B308" s="242"/>
      <c r="C308" s="243"/>
      <c r="D308" s="233" t="s">
        <v>139</v>
      </c>
      <c r="E308" s="244" t="s">
        <v>1</v>
      </c>
      <c r="F308" s="245" t="s">
        <v>444</v>
      </c>
      <c r="G308" s="243"/>
      <c r="H308" s="246">
        <v>138.55099999999999</v>
      </c>
      <c r="I308" s="247"/>
      <c r="J308" s="243"/>
      <c r="K308" s="243"/>
      <c r="L308" s="248"/>
      <c r="M308" s="249"/>
      <c r="N308" s="250"/>
      <c r="O308" s="250"/>
      <c r="P308" s="250"/>
      <c r="Q308" s="250"/>
      <c r="R308" s="250"/>
      <c r="S308" s="250"/>
      <c r="T308" s="25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2" t="s">
        <v>139</v>
      </c>
      <c r="AU308" s="252" t="s">
        <v>88</v>
      </c>
      <c r="AV308" s="14" t="s">
        <v>88</v>
      </c>
      <c r="AW308" s="14" t="s">
        <v>32</v>
      </c>
      <c r="AX308" s="14" t="s">
        <v>78</v>
      </c>
      <c r="AY308" s="252" t="s">
        <v>130</v>
      </c>
    </row>
    <row r="309" s="15" customFormat="1">
      <c r="A309" s="15"/>
      <c r="B309" s="253"/>
      <c r="C309" s="254"/>
      <c r="D309" s="233" t="s">
        <v>139</v>
      </c>
      <c r="E309" s="255" t="s">
        <v>1</v>
      </c>
      <c r="F309" s="256" t="s">
        <v>142</v>
      </c>
      <c r="G309" s="254"/>
      <c r="H309" s="257">
        <v>138.55099999999999</v>
      </c>
      <c r="I309" s="258"/>
      <c r="J309" s="254"/>
      <c r="K309" s="254"/>
      <c r="L309" s="259"/>
      <c r="M309" s="260"/>
      <c r="N309" s="261"/>
      <c r="O309" s="261"/>
      <c r="P309" s="261"/>
      <c r="Q309" s="261"/>
      <c r="R309" s="261"/>
      <c r="S309" s="261"/>
      <c r="T309" s="262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3" t="s">
        <v>139</v>
      </c>
      <c r="AU309" s="263" t="s">
        <v>88</v>
      </c>
      <c r="AV309" s="15" t="s">
        <v>137</v>
      </c>
      <c r="AW309" s="15" t="s">
        <v>32</v>
      </c>
      <c r="AX309" s="15" t="s">
        <v>86</v>
      </c>
      <c r="AY309" s="263" t="s">
        <v>130</v>
      </c>
    </row>
    <row r="310" s="12" customFormat="1" ht="22.8" customHeight="1">
      <c r="A310" s="12"/>
      <c r="B310" s="202"/>
      <c r="C310" s="203"/>
      <c r="D310" s="204" t="s">
        <v>77</v>
      </c>
      <c r="E310" s="216" t="s">
        <v>158</v>
      </c>
      <c r="F310" s="216" t="s">
        <v>445</v>
      </c>
      <c r="G310" s="203"/>
      <c r="H310" s="203"/>
      <c r="I310" s="206"/>
      <c r="J310" s="217">
        <f>BK310</f>
        <v>0</v>
      </c>
      <c r="K310" s="203"/>
      <c r="L310" s="208"/>
      <c r="M310" s="209"/>
      <c r="N310" s="210"/>
      <c r="O310" s="210"/>
      <c r="P310" s="211">
        <f>SUM(P311:P336)</f>
        <v>0</v>
      </c>
      <c r="Q310" s="210"/>
      <c r="R310" s="211">
        <f>SUM(R311:R336)</f>
        <v>239.74473560000004</v>
      </c>
      <c r="S310" s="210"/>
      <c r="T310" s="212">
        <f>SUM(T311:T336)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3" t="s">
        <v>86</v>
      </c>
      <c r="AT310" s="214" t="s">
        <v>77</v>
      </c>
      <c r="AU310" s="214" t="s">
        <v>86</v>
      </c>
      <c r="AY310" s="213" t="s">
        <v>130</v>
      </c>
      <c r="BK310" s="215">
        <f>SUM(BK311:BK336)</f>
        <v>0</v>
      </c>
    </row>
    <row r="311" s="2" customFormat="1" ht="21.75" customHeight="1">
      <c r="A311" s="38"/>
      <c r="B311" s="39"/>
      <c r="C311" s="218" t="s">
        <v>446</v>
      </c>
      <c r="D311" s="218" t="s">
        <v>132</v>
      </c>
      <c r="E311" s="219" t="s">
        <v>447</v>
      </c>
      <c r="F311" s="220" t="s">
        <v>448</v>
      </c>
      <c r="G311" s="221" t="s">
        <v>135</v>
      </c>
      <c r="H311" s="222">
        <v>25.800000000000001</v>
      </c>
      <c r="I311" s="223"/>
      <c r="J311" s="224">
        <f>ROUND(I311*H311,2)</f>
        <v>0</v>
      </c>
      <c r="K311" s="220" t="s">
        <v>136</v>
      </c>
      <c r="L311" s="44"/>
      <c r="M311" s="225" t="s">
        <v>1</v>
      </c>
      <c r="N311" s="226" t="s">
        <v>43</v>
      </c>
      <c r="O311" s="91"/>
      <c r="P311" s="227">
        <f>O311*H311</f>
        <v>0</v>
      </c>
      <c r="Q311" s="227">
        <v>0.34499999999999997</v>
      </c>
      <c r="R311" s="227">
        <f>Q311*H311</f>
        <v>8.9009999999999998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137</v>
      </c>
      <c r="AT311" s="229" t="s">
        <v>132</v>
      </c>
      <c r="AU311" s="229" t="s">
        <v>88</v>
      </c>
      <c r="AY311" s="17" t="s">
        <v>130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86</v>
      </c>
      <c r="BK311" s="230">
        <f>ROUND(I311*H311,2)</f>
        <v>0</v>
      </c>
      <c r="BL311" s="17" t="s">
        <v>137</v>
      </c>
      <c r="BM311" s="229" t="s">
        <v>449</v>
      </c>
    </row>
    <row r="312" s="13" customFormat="1">
      <c r="A312" s="13"/>
      <c r="B312" s="231"/>
      <c r="C312" s="232"/>
      <c r="D312" s="233" t="s">
        <v>139</v>
      </c>
      <c r="E312" s="234" t="s">
        <v>1</v>
      </c>
      <c r="F312" s="235" t="s">
        <v>450</v>
      </c>
      <c r="G312" s="232"/>
      <c r="H312" s="234" t="s">
        <v>1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1" t="s">
        <v>139</v>
      </c>
      <c r="AU312" s="241" t="s">
        <v>88</v>
      </c>
      <c r="AV312" s="13" t="s">
        <v>86</v>
      </c>
      <c r="AW312" s="13" t="s">
        <v>32</v>
      </c>
      <c r="AX312" s="13" t="s">
        <v>78</v>
      </c>
      <c r="AY312" s="241" t="s">
        <v>130</v>
      </c>
    </row>
    <row r="313" s="14" customFormat="1">
      <c r="A313" s="14"/>
      <c r="B313" s="242"/>
      <c r="C313" s="243"/>
      <c r="D313" s="233" t="s">
        <v>139</v>
      </c>
      <c r="E313" s="244" t="s">
        <v>1</v>
      </c>
      <c r="F313" s="245" t="s">
        <v>432</v>
      </c>
      <c r="G313" s="243"/>
      <c r="H313" s="246">
        <v>25.800000000000001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2" t="s">
        <v>139</v>
      </c>
      <c r="AU313" s="252" t="s">
        <v>88</v>
      </c>
      <c r="AV313" s="14" t="s">
        <v>88</v>
      </c>
      <c r="AW313" s="14" t="s">
        <v>32</v>
      </c>
      <c r="AX313" s="14" t="s">
        <v>78</v>
      </c>
      <c r="AY313" s="252" t="s">
        <v>130</v>
      </c>
    </row>
    <row r="314" s="15" customFormat="1">
      <c r="A314" s="15"/>
      <c r="B314" s="253"/>
      <c r="C314" s="254"/>
      <c r="D314" s="233" t="s">
        <v>139</v>
      </c>
      <c r="E314" s="255" t="s">
        <v>1</v>
      </c>
      <c r="F314" s="256" t="s">
        <v>142</v>
      </c>
      <c r="G314" s="254"/>
      <c r="H314" s="257">
        <v>25.800000000000001</v>
      </c>
      <c r="I314" s="258"/>
      <c r="J314" s="254"/>
      <c r="K314" s="254"/>
      <c r="L314" s="259"/>
      <c r="M314" s="260"/>
      <c r="N314" s="261"/>
      <c r="O314" s="261"/>
      <c r="P314" s="261"/>
      <c r="Q314" s="261"/>
      <c r="R314" s="261"/>
      <c r="S314" s="261"/>
      <c r="T314" s="262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3" t="s">
        <v>139</v>
      </c>
      <c r="AU314" s="263" t="s">
        <v>88</v>
      </c>
      <c r="AV314" s="15" t="s">
        <v>137</v>
      </c>
      <c r="AW314" s="15" t="s">
        <v>32</v>
      </c>
      <c r="AX314" s="15" t="s">
        <v>86</v>
      </c>
      <c r="AY314" s="263" t="s">
        <v>130</v>
      </c>
    </row>
    <row r="315" s="2" customFormat="1" ht="24.15" customHeight="1">
      <c r="A315" s="38"/>
      <c r="B315" s="39"/>
      <c r="C315" s="218" t="s">
        <v>451</v>
      </c>
      <c r="D315" s="218" t="s">
        <v>132</v>
      </c>
      <c r="E315" s="219" t="s">
        <v>452</v>
      </c>
      <c r="F315" s="220" t="s">
        <v>453</v>
      </c>
      <c r="G315" s="221" t="s">
        <v>135</v>
      </c>
      <c r="H315" s="222">
        <v>115.8</v>
      </c>
      <c r="I315" s="223"/>
      <c r="J315" s="224">
        <f>ROUND(I315*H315,2)</f>
        <v>0</v>
      </c>
      <c r="K315" s="220" t="s">
        <v>136</v>
      </c>
      <c r="L315" s="44"/>
      <c r="M315" s="225" t="s">
        <v>1</v>
      </c>
      <c r="N315" s="226" t="s">
        <v>43</v>
      </c>
      <c r="O315" s="91"/>
      <c r="P315" s="227">
        <f>O315*H315</f>
        <v>0</v>
      </c>
      <c r="Q315" s="227">
        <v>0.57499999999999996</v>
      </c>
      <c r="R315" s="227">
        <f>Q315*H315</f>
        <v>66.584999999999994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137</v>
      </c>
      <c r="AT315" s="229" t="s">
        <v>132</v>
      </c>
      <c r="AU315" s="229" t="s">
        <v>88</v>
      </c>
      <c r="AY315" s="17" t="s">
        <v>130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86</v>
      </c>
      <c r="BK315" s="230">
        <f>ROUND(I315*H315,2)</f>
        <v>0</v>
      </c>
      <c r="BL315" s="17" t="s">
        <v>137</v>
      </c>
      <c r="BM315" s="229" t="s">
        <v>454</v>
      </c>
    </row>
    <row r="316" s="2" customFormat="1" ht="24.15" customHeight="1">
      <c r="A316" s="38"/>
      <c r="B316" s="39"/>
      <c r="C316" s="218" t="s">
        <v>455</v>
      </c>
      <c r="D316" s="218" t="s">
        <v>132</v>
      </c>
      <c r="E316" s="219" t="s">
        <v>456</v>
      </c>
      <c r="F316" s="220" t="s">
        <v>457</v>
      </c>
      <c r="G316" s="221" t="s">
        <v>135</v>
      </c>
      <c r="H316" s="222">
        <v>115.8</v>
      </c>
      <c r="I316" s="223"/>
      <c r="J316" s="224">
        <f>ROUND(I316*H316,2)</f>
        <v>0</v>
      </c>
      <c r="K316" s="220" t="s">
        <v>136</v>
      </c>
      <c r="L316" s="44"/>
      <c r="M316" s="225" t="s">
        <v>1</v>
      </c>
      <c r="N316" s="226" t="s">
        <v>43</v>
      </c>
      <c r="O316" s="91"/>
      <c r="P316" s="227">
        <f>O316*H316</f>
        <v>0</v>
      </c>
      <c r="Q316" s="227">
        <v>0.49586999999999998</v>
      </c>
      <c r="R316" s="227">
        <f>Q316*H316</f>
        <v>57.421745999999999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137</v>
      </c>
      <c r="AT316" s="229" t="s">
        <v>132</v>
      </c>
      <c r="AU316" s="229" t="s">
        <v>88</v>
      </c>
      <c r="AY316" s="17" t="s">
        <v>130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86</v>
      </c>
      <c r="BK316" s="230">
        <f>ROUND(I316*H316,2)</f>
        <v>0</v>
      </c>
      <c r="BL316" s="17" t="s">
        <v>137</v>
      </c>
      <c r="BM316" s="229" t="s">
        <v>458</v>
      </c>
    </row>
    <row r="317" s="2" customFormat="1" ht="33" customHeight="1">
      <c r="A317" s="38"/>
      <c r="B317" s="39"/>
      <c r="C317" s="218" t="s">
        <v>459</v>
      </c>
      <c r="D317" s="218" t="s">
        <v>132</v>
      </c>
      <c r="E317" s="219" t="s">
        <v>460</v>
      </c>
      <c r="F317" s="220" t="s">
        <v>461</v>
      </c>
      <c r="G317" s="221" t="s">
        <v>135</v>
      </c>
      <c r="H317" s="222">
        <v>115.8</v>
      </c>
      <c r="I317" s="223"/>
      <c r="J317" s="224">
        <f>ROUND(I317*H317,2)</f>
        <v>0</v>
      </c>
      <c r="K317" s="220" t="s">
        <v>136</v>
      </c>
      <c r="L317" s="44"/>
      <c r="M317" s="225" t="s">
        <v>1</v>
      </c>
      <c r="N317" s="226" t="s">
        <v>43</v>
      </c>
      <c r="O317" s="91"/>
      <c r="P317" s="227">
        <f>O317*H317</f>
        <v>0</v>
      </c>
      <c r="Q317" s="227">
        <v>0.23737</v>
      </c>
      <c r="R317" s="227">
        <f>Q317*H317</f>
        <v>27.487445999999998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137</v>
      </c>
      <c r="AT317" s="229" t="s">
        <v>132</v>
      </c>
      <c r="AU317" s="229" t="s">
        <v>88</v>
      </c>
      <c r="AY317" s="17" t="s">
        <v>130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86</v>
      </c>
      <c r="BK317" s="230">
        <f>ROUND(I317*H317,2)</f>
        <v>0</v>
      </c>
      <c r="BL317" s="17" t="s">
        <v>137</v>
      </c>
      <c r="BM317" s="229" t="s">
        <v>462</v>
      </c>
    </row>
    <row r="318" s="2" customFormat="1" ht="24.15" customHeight="1">
      <c r="A318" s="38"/>
      <c r="B318" s="39"/>
      <c r="C318" s="218" t="s">
        <v>463</v>
      </c>
      <c r="D318" s="218" t="s">
        <v>132</v>
      </c>
      <c r="E318" s="219" t="s">
        <v>464</v>
      </c>
      <c r="F318" s="220" t="s">
        <v>465</v>
      </c>
      <c r="G318" s="221" t="s">
        <v>135</v>
      </c>
      <c r="H318" s="222">
        <v>115.8</v>
      </c>
      <c r="I318" s="223"/>
      <c r="J318" s="224">
        <f>ROUND(I318*H318,2)</f>
        <v>0</v>
      </c>
      <c r="K318" s="220" t="s">
        <v>136</v>
      </c>
      <c r="L318" s="44"/>
      <c r="M318" s="225" t="s">
        <v>1</v>
      </c>
      <c r="N318" s="226" t="s">
        <v>43</v>
      </c>
      <c r="O318" s="91"/>
      <c r="P318" s="227">
        <f>O318*H318</f>
        <v>0</v>
      </c>
      <c r="Q318" s="227">
        <v>0.0060099999999999997</v>
      </c>
      <c r="R318" s="227">
        <f>Q318*H318</f>
        <v>0.69595799999999997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137</v>
      </c>
      <c r="AT318" s="229" t="s">
        <v>132</v>
      </c>
      <c r="AU318" s="229" t="s">
        <v>88</v>
      </c>
      <c r="AY318" s="17" t="s">
        <v>130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86</v>
      </c>
      <c r="BK318" s="230">
        <f>ROUND(I318*H318,2)</f>
        <v>0</v>
      </c>
      <c r="BL318" s="17" t="s">
        <v>137</v>
      </c>
      <c r="BM318" s="229" t="s">
        <v>466</v>
      </c>
    </row>
    <row r="319" s="2" customFormat="1" ht="21.75" customHeight="1">
      <c r="A319" s="38"/>
      <c r="B319" s="39"/>
      <c r="C319" s="218" t="s">
        <v>467</v>
      </c>
      <c r="D319" s="218" t="s">
        <v>132</v>
      </c>
      <c r="E319" s="219" t="s">
        <v>468</v>
      </c>
      <c r="F319" s="220" t="s">
        <v>469</v>
      </c>
      <c r="G319" s="221" t="s">
        <v>135</v>
      </c>
      <c r="H319" s="222">
        <v>250.80000000000001</v>
      </c>
      <c r="I319" s="223"/>
      <c r="J319" s="224">
        <f>ROUND(I319*H319,2)</f>
        <v>0</v>
      </c>
      <c r="K319" s="220" t="s">
        <v>136</v>
      </c>
      <c r="L319" s="44"/>
      <c r="M319" s="225" t="s">
        <v>1</v>
      </c>
      <c r="N319" s="226" t="s">
        <v>43</v>
      </c>
      <c r="O319" s="91"/>
      <c r="P319" s="227">
        <f>O319*H319</f>
        <v>0</v>
      </c>
      <c r="Q319" s="227">
        <v>0.00031</v>
      </c>
      <c r="R319" s="227">
        <f>Q319*H319</f>
        <v>0.077747999999999998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212</v>
      </c>
      <c r="AT319" s="229" t="s">
        <v>132</v>
      </c>
      <c r="AU319" s="229" t="s">
        <v>88</v>
      </c>
      <c r="AY319" s="17" t="s">
        <v>130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86</v>
      </c>
      <c r="BK319" s="230">
        <f>ROUND(I319*H319,2)</f>
        <v>0</v>
      </c>
      <c r="BL319" s="17" t="s">
        <v>212</v>
      </c>
      <c r="BM319" s="229" t="s">
        <v>470</v>
      </c>
    </row>
    <row r="320" s="2" customFormat="1" ht="21.75" customHeight="1">
      <c r="A320" s="38"/>
      <c r="B320" s="39"/>
      <c r="C320" s="218" t="s">
        <v>471</v>
      </c>
      <c r="D320" s="218" t="s">
        <v>132</v>
      </c>
      <c r="E320" s="219" t="s">
        <v>472</v>
      </c>
      <c r="F320" s="220" t="s">
        <v>473</v>
      </c>
      <c r="G320" s="221" t="s">
        <v>135</v>
      </c>
      <c r="H320" s="222">
        <v>144.19999999999999</v>
      </c>
      <c r="I320" s="223"/>
      <c r="J320" s="224">
        <f>ROUND(I320*H320,2)</f>
        <v>0</v>
      </c>
      <c r="K320" s="220" t="s">
        <v>136</v>
      </c>
      <c r="L320" s="44"/>
      <c r="M320" s="225" t="s">
        <v>1</v>
      </c>
      <c r="N320" s="226" t="s">
        <v>43</v>
      </c>
      <c r="O320" s="91"/>
      <c r="P320" s="227">
        <f>O320*H320</f>
        <v>0</v>
      </c>
      <c r="Q320" s="227">
        <v>0.00040999999999999999</v>
      </c>
      <c r="R320" s="227">
        <f>Q320*H320</f>
        <v>0.059121999999999994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137</v>
      </c>
      <c r="AT320" s="229" t="s">
        <v>132</v>
      </c>
      <c r="AU320" s="229" t="s">
        <v>88</v>
      </c>
      <c r="AY320" s="17" t="s">
        <v>130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86</v>
      </c>
      <c r="BK320" s="230">
        <f>ROUND(I320*H320,2)</f>
        <v>0</v>
      </c>
      <c r="BL320" s="17" t="s">
        <v>137</v>
      </c>
      <c r="BM320" s="229" t="s">
        <v>474</v>
      </c>
    </row>
    <row r="321" s="2" customFormat="1" ht="21.75" customHeight="1">
      <c r="A321" s="38"/>
      <c r="B321" s="39"/>
      <c r="C321" s="218" t="s">
        <v>475</v>
      </c>
      <c r="D321" s="218" t="s">
        <v>132</v>
      </c>
      <c r="E321" s="219" t="s">
        <v>476</v>
      </c>
      <c r="F321" s="220" t="s">
        <v>477</v>
      </c>
      <c r="G321" s="221" t="s">
        <v>135</v>
      </c>
      <c r="H321" s="222">
        <v>106.59999999999999</v>
      </c>
      <c r="I321" s="223"/>
      <c r="J321" s="224">
        <f>ROUND(I321*H321,2)</f>
        <v>0</v>
      </c>
      <c r="K321" s="220" t="s">
        <v>1</v>
      </c>
      <c r="L321" s="44"/>
      <c r="M321" s="225" t="s">
        <v>1</v>
      </c>
      <c r="N321" s="226" t="s">
        <v>43</v>
      </c>
      <c r="O321" s="91"/>
      <c r="P321" s="227">
        <f>O321*H321</f>
        <v>0</v>
      </c>
      <c r="Q321" s="227">
        <v>0.096680000000000002</v>
      </c>
      <c r="R321" s="227">
        <f>Q321*H321</f>
        <v>10.306087999999999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137</v>
      </c>
      <c r="AT321" s="229" t="s">
        <v>132</v>
      </c>
      <c r="AU321" s="229" t="s">
        <v>88</v>
      </c>
      <c r="AY321" s="17" t="s">
        <v>130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86</v>
      </c>
      <c r="BK321" s="230">
        <f>ROUND(I321*H321,2)</f>
        <v>0</v>
      </c>
      <c r="BL321" s="17" t="s">
        <v>137</v>
      </c>
      <c r="BM321" s="229" t="s">
        <v>478</v>
      </c>
    </row>
    <row r="322" s="2" customFormat="1" ht="33" customHeight="1">
      <c r="A322" s="38"/>
      <c r="B322" s="39"/>
      <c r="C322" s="218" t="s">
        <v>479</v>
      </c>
      <c r="D322" s="218" t="s">
        <v>132</v>
      </c>
      <c r="E322" s="219" t="s">
        <v>480</v>
      </c>
      <c r="F322" s="220" t="s">
        <v>481</v>
      </c>
      <c r="G322" s="221" t="s">
        <v>135</v>
      </c>
      <c r="H322" s="222">
        <v>250.80000000000001</v>
      </c>
      <c r="I322" s="223"/>
      <c r="J322" s="224">
        <f>ROUND(I322*H322,2)</f>
        <v>0</v>
      </c>
      <c r="K322" s="220" t="s">
        <v>136</v>
      </c>
      <c r="L322" s="44"/>
      <c r="M322" s="225" t="s">
        <v>1</v>
      </c>
      <c r="N322" s="226" t="s">
        <v>43</v>
      </c>
      <c r="O322" s="91"/>
      <c r="P322" s="227">
        <f>O322*H322</f>
        <v>0</v>
      </c>
      <c r="Q322" s="227">
        <v>0.12966</v>
      </c>
      <c r="R322" s="227">
        <f>Q322*H322</f>
        <v>32.518728000000003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137</v>
      </c>
      <c r="AT322" s="229" t="s">
        <v>132</v>
      </c>
      <c r="AU322" s="229" t="s">
        <v>88</v>
      </c>
      <c r="AY322" s="17" t="s">
        <v>130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86</v>
      </c>
      <c r="BK322" s="230">
        <f>ROUND(I322*H322,2)</f>
        <v>0</v>
      </c>
      <c r="BL322" s="17" t="s">
        <v>137</v>
      </c>
      <c r="BM322" s="229" t="s">
        <v>482</v>
      </c>
    </row>
    <row r="323" s="2" customFormat="1" ht="24.15" customHeight="1">
      <c r="A323" s="38"/>
      <c r="B323" s="39"/>
      <c r="C323" s="218" t="s">
        <v>483</v>
      </c>
      <c r="D323" s="218" t="s">
        <v>132</v>
      </c>
      <c r="E323" s="219" t="s">
        <v>484</v>
      </c>
      <c r="F323" s="220" t="s">
        <v>485</v>
      </c>
      <c r="G323" s="221" t="s">
        <v>135</v>
      </c>
      <c r="H323" s="222">
        <v>144.19999999999999</v>
      </c>
      <c r="I323" s="223"/>
      <c r="J323" s="224">
        <f>ROUND(I323*H323,2)</f>
        <v>0</v>
      </c>
      <c r="K323" s="220" t="s">
        <v>136</v>
      </c>
      <c r="L323" s="44"/>
      <c r="M323" s="225" t="s">
        <v>1</v>
      </c>
      <c r="N323" s="226" t="s">
        <v>43</v>
      </c>
      <c r="O323" s="91"/>
      <c r="P323" s="227">
        <f>O323*H323</f>
        <v>0</v>
      </c>
      <c r="Q323" s="227">
        <v>0.18151999999999999</v>
      </c>
      <c r="R323" s="227">
        <f>Q323*H323</f>
        <v>26.175183999999994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137</v>
      </c>
      <c r="AT323" s="229" t="s">
        <v>132</v>
      </c>
      <c r="AU323" s="229" t="s">
        <v>88</v>
      </c>
      <c r="AY323" s="17" t="s">
        <v>130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86</v>
      </c>
      <c r="BK323" s="230">
        <f>ROUND(I323*H323,2)</f>
        <v>0</v>
      </c>
      <c r="BL323" s="17" t="s">
        <v>137</v>
      </c>
      <c r="BM323" s="229" t="s">
        <v>486</v>
      </c>
    </row>
    <row r="324" s="2" customFormat="1" ht="24.15" customHeight="1">
      <c r="A324" s="38"/>
      <c r="B324" s="39"/>
      <c r="C324" s="218" t="s">
        <v>487</v>
      </c>
      <c r="D324" s="218" t="s">
        <v>132</v>
      </c>
      <c r="E324" s="219" t="s">
        <v>488</v>
      </c>
      <c r="F324" s="220" t="s">
        <v>489</v>
      </c>
      <c r="G324" s="221" t="s">
        <v>135</v>
      </c>
      <c r="H324" s="222">
        <v>6.2400000000000002</v>
      </c>
      <c r="I324" s="223"/>
      <c r="J324" s="224">
        <f>ROUND(I324*H324,2)</f>
        <v>0</v>
      </c>
      <c r="K324" s="220" t="s">
        <v>136</v>
      </c>
      <c r="L324" s="44"/>
      <c r="M324" s="225" t="s">
        <v>1</v>
      </c>
      <c r="N324" s="226" t="s">
        <v>43</v>
      </c>
      <c r="O324" s="91"/>
      <c r="P324" s="227">
        <f>O324*H324</f>
        <v>0</v>
      </c>
      <c r="Q324" s="227">
        <v>0.61404000000000003</v>
      </c>
      <c r="R324" s="227">
        <f>Q324*H324</f>
        <v>3.8316096000000002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137</v>
      </c>
      <c r="AT324" s="229" t="s">
        <v>132</v>
      </c>
      <c r="AU324" s="229" t="s">
        <v>88</v>
      </c>
      <c r="AY324" s="17" t="s">
        <v>130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86</v>
      </c>
      <c r="BK324" s="230">
        <f>ROUND(I324*H324,2)</f>
        <v>0</v>
      </c>
      <c r="BL324" s="17" t="s">
        <v>137</v>
      </c>
      <c r="BM324" s="229" t="s">
        <v>490</v>
      </c>
    </row>
    <row r="325" s="13" customFormat="1">
      <c r="A325" s="13"/>
      <c r="B325" s="231"/>
      <c r="C325" s="232"/>
      <c r="D325" s="233" t="s">
        <v>139</v>
      </c>
      <c r="E325" s="234" t="s">
        <v>1</v>
      </c>
      <c r="F325" s="235" t="s">
        <v>491</v>
      </c>
      <c r="G325" s="232"/>
      <c r="H325" s="234" t="s">
        <v>1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1" t="s">
        <v>139</v>
      </c>
      <c r="AU325" s="241" t="s">
        <v>88</v>
      </c>
      <c r="AV325" s="13" t="s">
        <v>86</v>
      </c>
      <c r="AW325" s="13" t="s">
        <v>32</v>
      </c>
      <c r="AX325" s="13" t="s">
        <v>78</v>
      </c>
      <c r="AY325" s="241" t="s">
        <v>130</v>
      </c>
    </row>
    <row r="326" s="14" customFormat="1">
      <c r="A326" s="14"/>
      <c r="B326" s="242"/>
      <c r="C326" s="243"/>
      <c r="D326" s="233" t="s">
        <v>139</v>
      </c>
      <c r="E326" s="244" t="s">
        <v>1</v>
      </c>
      <c r="F326" s="245" t="s">
        <v>492</v>
      </c>
      <c r="G326" s="243"/>
      <c r="H326" s="246">
        <v>6.2400000000000002</v>
      </c>
      <c r="I326" s="247"/>
      <c r="J326" s="243"/>
      <c r="K326" s="243"/>
      <c r="L326" s="248"/>
      <c r="M326" s="249"/>
      <c r="N326" s="250"/>
      <c r="O326" s="250"/>
      <c r="P326" s="250"/>
      <c r="Q326" s="250"/>
      <c r="R326" s="250"/>
      <c r="S326" s="250"/>
      <c r="T326" s="25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2" t="s">
        <v>139</v>
      </c>
      <c r="AU326" s="252" t="s">
        <v>88</v>
      </c>
      <c r="AV326" s="14" t="s">
        <v>88</v>
      </c>
      <c r="AW326" s="14" t="s">
        <v>32</v>
      </c>
      <c r="AX326" s="14" t="s">
        <v>78</v>
      </c>
      <c r="AY326" s="252" t="s">
        <v>130</v>
      </c>
    </row>
    <row r="327" s="15" customFormat="1">
      <c r="A327" s="15"/>
      <c r="B327" s="253"/>
      <c r="C327" s="254"/>
      <c r="D327" s="233" t="s">
        <v>139</v>
      </c>
      <c r="E327" s="255" t="s">
        <v>1</v>
      </c>
      <c r="F327" s="256" t="s">
        <v>142</v>
      </c>
      <c r="G327" s="254"/>
      <c r="H327" s="257">
        <v>6.2400000000000002</v>
      </c>
      <c r="I327" s="258"/>
      <c r="J327" s="254"/>
      <c r="K327" s="254"/>
      <c r="L327" s="259"/>
      <c r="M327" s="260"/>
      <c r="N327" s="261"/>
      <c r="O327" s="261"/>
      <c r="P327" s="261"/>
      <c r="Q327" s="261"/>
      <c r="R327" s="261"/>
      <c r="S327" s="261"/>
      <c r="T327" s="262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3" t="s">
        <v>139</v>
      </c>
      <c r="AU327" s="263" t="s">
        <v>88</v>
      </c>
      <c r="AV327" s="15" t="s">
        <v>137</v>
      </c>
      <c r="AW327" s="15" t="s">
        <v>32</v>
      </c>
      <c r="AX327" s="15" t="s">
        <v>86</v>
      </c>
      <c r="AY327" s="263" t="s">
        <v>130</v>
      </c>
    </row>
    <row r="328" s="2" customFormat="1" ht="33" customHeight="1">
      <c r="A328" s="38"/>
      <c r="B328" s="39"/>
      <c r="C328" s="218" t="s">
        <v>493</v>
      </c>
      <c r="D328" s="218" t="s">
        <v>132</v>
      </c>
      <c r="E328" s="219" t="s">
        <v>494</v>
      </c>
      <c r="F328" s="220" t="s">
        <v>495</v>
      </c>
      <c r="G328" s="221" t="s">
        <v>135</v>
      </c>
      <c r="H328" s="222">
        <v>25.800000000000001</v>
      </c>
      <c r="I328" s="223"/>
      <c r="J328" s="224">
        <f>ROUND(I328*H328,2)</f>
        <v>0</v>
      </c>
      <c r="K328" s="220" t="s">
        <v>136</v>
      </c>
      <c r="L328" s="44"/>
      <c r="M328" s="225" t="s">
        <v>1</v>
      </c>
      <c r="N328" s="226" t="s">
        <v>43</v>
      </c>
      <c r="O328" s="91"/>
      <c r="P328" s="227">
        <f>O328*H328</f>
        <v>0</v>
      </c>
      <c r="Q328" s="227">
        <v>0.10100000000000001</v>
      </c>
      <c r="R328" s="227">
        <f>Q328*H328</f>
        <v>2.6058000000000003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137</v>
      </c>
      <c r="AT328" s="229" t="s">
        <v>132</v>
      </c>
      <c r="AU328" s="229" t="s">
        <v>88</v>
      </c>
      <c r="AY328" s="17" t="s">
        <v>130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86</v>
      </c>
      <c r="BK328" s="230">
        <f>ROUND(I328*H328,2)</f>
        <v>0</v>
      </c>
      <c r="BL328" s="17" t="s">
        <v>137</v>
      </c>
      <c r="BM328" s="229" t="s">
        <v>496</v>
      </c>
    </row>
    <row r="329" s="13" customFormat="1">
      <c r="A329" s="13"/>
      <c r="B329" s="231"/>
      <c r="C329" s="232"/>
      <c r="D329" s="233" t="s">
        <v>139</v>
      </c>
      <c r="E329" s="234" t="s">
        <v>1</v>
      </c>
      <c r="F329" s="235" t="s">
        <v>431</v>
      </c>
      <c r="G329" s="232"/>
      <c r="H329" s="234" t="s">
        <v>1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1" t="s">
        <v>139</v>
      </c>
      <c r="AU329" s="241" t="s">
        <v>88</v>
      </c>
      <c r="AV329" s="13" t="s">
        <v>86</v>
      </c>
      <c r="AW329" s="13" t="s">
        <v>32</v>
      </c>
      <c r="AX329" s="13" t="s">
        <v>78</v>
      </c>
      <c r="AY329" s="241" t="s">
        <v>130</v>
      </c>
    </row>
    <row r="330" s="14" customFormat="1">
      <c r="A330" s="14"/>
      <c r="B330" s="242"/>
      <c r="C330" s="243"/>
      <c r="D330" s="233" t="s">
        <v>139</v>
      </c>
      <c r="E330" s="244" t="s">
        <v>1</v>
      </c>
      <c r="F330" s="245" t="s">
        <v>432</v>
      </c>
      <c r="G330" s="243"/>
      <c r="H330" s="246">
        <v>25.800000000000001</v>
      </c>
      <c r="I330" s="247"/>
      <c r="J330" s="243"/>
      <c r="K330" s="243"/>
      <c r="L330" s="248"/>
      <c r="M330" s="249"/>
      <c r="N330" s="250"/>
      <c r="O330" s="250"/>
      <c r="P330" s="250"/>
      <c r="Q330" s="250"/>
      <c r="R330" s="250"/>
      <c r="S330" s="250"/>
      <c r="T330" s="25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2" t="s">
        <v>139</v>
      </c>
      <c r="AU330" s="252" t="s">
        <v>88</v>
      </c>
      <c r="AV330" s="14" t="s">
        <v>88</v>
      </c>
      <c r="AW330" s="14" t="s">
        <v>32</v>
      </c>
      <c r="AX330" s="14" t="s">
        <v>78</v>
      </c>
      <c r="AY330" s="252" t="s">
        <v>130</v>
      </c>
    </row>
    <row r="331" s="15" customFormat="1">
      <c r="A331" s="15"/>
      <c r="B331" s="253"/>
      <c r="C331" s="254"/>
      <c r="D331" s="233" t="s">
        <v>139</v>
      </c>
      <c r="E331" s="255" t="s">
        <v>1</v>
      </c>
      <c r="F331" s="256" t="s">
        <v>142</v>
      </c>
      <c r="G331" s="254"/>
      <c r="H331" s="257">
        <v>25.800000000000001</v>
      </c>
      <c r="I331" s="258"/>
      <c r="J331" s="254"/>
      <c r="K331" s="254"/>
      <c r="L331" s="259"/>
      <c r="M331" s="260"/>
      <c r="N331" s="261"/>
      <c r="O331" s="261"/>
      <c r="P331" s="261"/>
      <c r="Q331" s="261"/>
      <c r="R331" s="261"/>
      <c r="S331" s="261"/>
      <c r="T331" s="262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3" t="s">
        <v>139</v>
      </c>
      <c r="AU331" s="263" t="s">
        <v>88</v>
      </c>
      <c r="AV331" s="15" t="s">
        <v>137</v>
      </c>
      <c r="AW331" s="15" t="s">
        <v>32</v>
      </c>
      <c r="AX331" s="15" t="s">
        <v>86</v>
      </c>
      <c r="AY331" s="263" t="s">
        <v>130</v>
      </c>
    </row>
    <row r="332" s="2" customFormat="1" ht="21.75" customHeight="1">
      <c r="A332" s="38"/>
      <c r="B332" s="39"/>
      <c r="C332" s="264" t="s">
        <v>497</v>
      </c>
      <c r="D332" s="264" t="s">
        <v>219</v>
      </c>
      <c r="E332" s="265" t="s">
        <v>498</v>
      </c>
      <c r="F332" s="266" t="s">
        <v>499</v>
      </c>
      <c r="G332" s="267" t="s">
        <v>135</v>
      </c>
      <c r="H332" s="268">
        <v>26.574000000000002</v>
      </c>
      <c r="I332" s="269"/>
      <c r="J332" s="270">
        <f>ROUND(I332*H332,2)</f>
        <v>0</v>
      </c>
      <c r="K332" s="266" t="s">
        <v>1</v>
      </c>
      <c r="L332" s="271"/>
      <c r="M332" s="272" t="s">
        <v>1</v>
      </c>
      <c r="N332" s="273" t="s">
        <v>43</v>
      </c>
      <c r="O332" s="91"/>
      <c r="P332" s="227">
        <f>O332*H332</f>
        <v>0</v>
      </c>
      <c r="Q332" s="227">
        <v>0.11500000000000001</v>
      </c>
      <c r="R332" s="227">
        <f>Q332*H332</f>
        <v>3.0560100000000001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174</v>
      </c>
      <c r="AT332" s="229" t="s">
        <v>219</v>
      </c>
      <c r="AU332" s="229" t="s">
        <v>88</v>
      </c>
      <c r="AY332" s="17" t="s">
        <v>130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86</v>
      </c>
      <c r="BK332" s="230">
        <f>ROUND(I332*H332,2)</f>
        <v>0</v>
      </c>
      <c r="BL332" s="17" t="s">
        <v>137</v>
      </c>
      <c r="BM332" s="229" t="s">
        <v>500</v>
      </c>
    </row>
    <row r="333" s="14" customFormat="1">
      <c r="A333" s="14"/>
      <c r="B333" s="242"/>
      <c r="C333" s="243"/>
      <c r="D333" s="233" t="s">
        <v>139</v>
      </c>
      <c r="E333" s="243"/>
      <c r="F333" s="245" t="s">
        <v>501</v>
      </c>
      <c r="G333" s="243"/>
      <c r="H333" s="246">
        <v>26.574000000000002</v>
      </c>
      <c r="I333" s="247"/>
      <c r="J333" s="243"/>
      <c r="K333" s="243"/>
      <c r="L333" s="248"/>
      <c r="M333" s="249"/>
      <c r="N333" s="250"/>
      <c r="O333" s="250"/>
      <c r="P333" s="250"/>
      <c r="Q333" s="250"/>
      <c r="R333" s="250"/>
      <c r="S333" s="250"/>
      <c r="T333" s="25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2" t="s">
        <v>139</v>
      </c>
      <c r="AU333" s="252" t="s">
        <v>88</v>
      </c>
      <c r="AV333" s="14" t="s">
        <v>88</v>
      </c>
      <c r="AW333" s="14" t="s">
        <v>4</v>
      </c>
      <c r="AX333" s="14" t="s">
        <v>86</v>
      </c>
      <c r="AY333" s="252" t="s">
        <v>130</v>
      </c>
    </row>
    <row r="334" s="2" customFormat="1" ht="16.5" customHeight="1">
      <c r="A334" s="38"/>
      <c r="B334" s="39"/>
      <c r="C334" s="218" t="s">
        <v>502</v>
      </c>
      <c r="D334" s="218" t="s">
        <v>132</v>
      </c>
      <c r="E334" s="219" t="s">
        <v>503</v>
      </c>
      <c r="F334" s="220" t="s">
        <v>504</v>
      </c>
      <c r="G334" s="221" t="s">
        <v>166</v>
      </c>
      <c r="H334" s="222">
        <v>10.4</v>
      </c>
      <c r="I334" s="223"/>
      <c r="J334" s="224">
        <f>ROUND(I334*H334,2)</f>
        <v>0</v>
      </c>
      <c r="K334" s="220" t="s">
        <v>1</v>
      </c>
      <c r="L334" s="44"/>
      <c r="M334" s="225" t="s">
        <v>1</v>
      </c>
      <c r="N334" s="226" t="s">
        <v>43</v>
      </c>
      <c r="O334" s="91"/>
      <c r="P334" s="227">
        <f>O334*H334</f>
        <v>0</v>
      </c>
      <c r="Q334" s="227">
        <v>0.0022399999999999998</v>
      </c>
      <c r="R334" s="227">
        <f>Q334*H334</f>
        <v>0.023295999999999997</v>
      </c>
      <c r="S334" s="227">
        <v>0</v>
      </c>
      <c r="T334" s="22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9" t="s">
        <v>137</v>
      </c>
      <c r="AT334" s="229" t="s">
        <v>132</v>
      </c>
      <c r="AU334" s="229" t="s">
        <v>88</v>
      </c>
      <c r="AY334" s="17" t="s">
        <v>130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7" t="s">
        <v>86</v>
      </c>
      <c r="BK334" s="230">
        <f>ROUND(I334*H334,2)</f>
        <v>0</v>
      </c>
      <c r="BL334" s="17" t="s">
        <v>137</v>
      </c>
      <c r="BM334" s="229" t="s">
        <v>505</v>
      </c>
    </row>
    <row r="335" s="14" customFormat="1">
      <c r="A335" s="14"/>
      <c r="B335" s="242"/>
      <c r="C335" s="243"/>
      <c r="D335" s="233" t="s">
        <v>139</v>
      </c>
      <c r="E335" s="244" t="s">
        <v>1</v>
      </c>
      <c r="F335" s="245" t="s">
        <v>506</v>
      </c>
      <c r="G335" s="243"/>
      <c r="H335" s="246">
        <v>10.4</v>
      </c>
      <c r="I335" s="247"/>
      <c r="J335" s="243"/>
      <c r="K335" s="243"/>
      <c r="L335" s="248"/>
      <c r="M335" s="249"/>
      <c r="N335" s="250"/>
      <c r="O335" s="250"/>
      <c r="P335" s="250"/>
      <c r="Q335" s="250"/>
      <c r="R335" s="250"/>
      <c r="S335" s="250"/>
      <c r="T335" s="25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2" t="s">
        <v>139</v>
      </c>
      <c r="AU335" s="252" t="s">
        <v>88</v>
      </c>
      <c r="AV335" s="14" t="s">
        <v>88</v>
      </c>
      <c r="AW335" s="14" t="s">
        <v>32</v>
      </c>
      <c r="AX335" s="14" t="s">
        <v>78</v>
      </c>
      <c r="AY335" s="252" t="s">
        <v>130</v>
      </c>
    </row>
    <row r="336" s="15" customFormat="1">
      <c r="A336" s="15"/>
      <c r="B336" s="253"/>
      <c r="C336" s="254"/>
      <c r="D336" s="233" t="s">
        <v>139</v>
      </c>
      <c r="E336" s="255" t="s">
        <v>1</v>
      </c>
      <c r="F336" s="256" t="s">
        <v>142</v>
      </c>
      <c r="G336" s="254"/>
      <c r="H336" s="257">
        <v>10.4</v>
      </c>
      <c r="I336" s="258"/>
      <c r="J336" s="254"/>
      <c r="K336" s="254"/>
      <c r="L336" s="259"/>
      <c r="M336" s="260"/>
      <c r="N336" s="261"/>
      <c r="O336" s="261"/>
      <c r="P336" s="261"/>
      <c r="Q336" s="261"/>
      <c r="R336" s="261"/>
      <c r="S336" s="261"/>
      <c r="T336" s="262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3" t="s">
        <v>139</v>
      </c>
      <c r="AU336" s="263" t="s">
        <v>88</v>
      </c>
      <c r="AV336" s="15" t="s">
        <v>137</v>
      </c>
      <c r="AW336" s="15" t="s">
        <v>32</v>
      </c>
      <c r="AX336" s="15" t="s">
        <v>86</v>
      </c>
      <c r="AY336" s="263" t="s">
        <v>130</v>
      </c>
    </row>
    <row r="337" s="12" customFormat="1" ht="22.8" customHeight="1">
      <c r="A337" s="12"/>
      <c r="B337" s="202"/>
      <c r="C337" s="203"/>
      <c r="D337" s="204" t="s">
        <v>77</v>
      </c>
      <c r="E337" s="216" t="s">
        <v>163</v>
      </c>
      <c r="F337" s="216" t="s">
        <v>507</v>
      </c>
      <c r="G337" s="203"/>
      <c r="H337" s="203"/>
      <c r="I337" s="206"/>
      <c r="J337" s="217">
        <f>BK337</f>
        <v>0</v>
      </c>
      <c r="K337" s="203"/>
      <c r="L337" s="208"/>
      <c r="M337" s="209"/>
      <c r="N337" s="210"/>
      <c r="O337" s="210"/>
      <c r="P337" s="211">
        <f>SUM(P338:P380)</f>
        <v>0</v>
      </c>
      <c r="Q337" s="210"/>
      <c r="R337" s="211">
        <f>SUM(R338:R380)</f>
        <v>9.5165539999999993</v>
      </c>
      <c r="S337" s="210"/>
      <c r="T337" s="212">
        <f>SUM(T338:T380)</f>
        <v>4.9218000000000002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3" t="s">
        <v>86</v>
      </c>
      <c r="AT337" s="214" t="s">
        <v>77</v>
      </c>
      <c r="AU337" s="214" t="s">
        <v>86</v>
      </c>
      <c r="AY337" s="213" t="s">
        <v>130</v>
      </c>
      <c r="BK337" s="215">
        <f>SUM(BK338:BK380)</f>
        <v>0</v>
      </c>
    </row>
    <row r="338" s="2" customFormat="1" ht="16.5" customHeight="1">
      <c r="A338" s="38"/>
      <c r="B338" s="39"/>
      <c r="C338" s="218" t="s">
        <v>508</v>
      </c>
      <c r="D338" s="218" t="s">
        <v>132</v>
      </c>
      <c r="E338" s="219" t="s">
        <v>509</v>
      </c>
      <c r="F338" s="220" t="s">
        <v>510</v>
      </c>
      <c r="G338" s="221" t="s">
        <v>135</v>
      </c>
      <c r="H338" s="222">
        <v>140.30000000000001</v>
      </c>
      <c r="I338" s="223"/>
      <c r="J338" s="224">
        <f>ROUND(I338*H338,2)</f>
        <v>0</v>
      </c>
      <c r="K338" s="220" t="s">
        <v>1</v>
      </c>
      <c r="L338" s="44"/>
      <c r="M338" s="225" t="s">
        <v>1</v>
      </c>
      <c r="N338" s="226" t="s">
        <v>43</v>
      </c>
      <c r="O338" s="91"/>
      <c r="P338" s="227">
        <f>O338*H338</f>
        <v>0</v>
      </c>
      <c r="Q338" s="227">
        <v>0.025000000000000001</v>
      </c>
      <c r="R338" s="227">
        <f>Q338*H338</f>
        <v>3.5075000000000003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137</v>
      </c>
      <c r="AT338" s="229" t="s">
        <v>132</v>
      </c>
      <c r="AU338" s="229" t="s">
        <v>88</v>
      </c>
      <c r="AY338" s="17" t="s">
        <v>130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86</v>
      </c>
      <c r="BK338" s="230">
        <f>ROUND(I338*H338,2)</f>
        <v>0</v>
      </c>
      <c r="BL338" s="17" t="s">
        <v>137</v>
      </c>
      <c r="BM338" s="229" t="s">
        <v>511</v>
      </c>
    </row>
    <row r="339" s="14" customFormat="1">
      <c r="A339" s="14"/>
      <c r="B339" s="242"/>
      <c r="C339" s="243"/>
      <c r="D339" s="233" t="s">
        <v>139</v>
      </c>
      <c r="E339" s="244" t="s">
        <v>1</v>
      </c>
      <c r="F339" s="245" t="s">
        <v>512</v>
      </c>
      <c r="G339" s="243"/>
      <c r="H339" s="246">
        <v>140.30000000000001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2" t="s">
        <v>139</v>
      </c>
      <c r="AU339" s="252" t="s">
        <v>88</v>
      </c>
      <c r="AV339" s="14" t="s">
        <v>88</v>
      </c>
      <c r="AW339" s="14" t="s">
        <v>32</v>
      </c>
      <c r="AX339" s="14" t="s">
        <v>78</v>
      </c>
      <c r="AY339" s="252" t="s">
        <v>130</v>
      </c>
    </row>
    <row r="340" s="15" customFormat="1">
      <c r="A340" s="15"/>
      <c r="B340" s="253"/>
      <c r="C340" s="254"/>
      <c r="D340" s="233" t="s">
        <v>139</v>
      </c>
      <c r="E340" s="255" t="s">
        <v>1</v>
      </c>
      <c r="F340" s="256" t="s">
        <v>142</v>
      </c>
      <c r="G340" s="254"/>
      <c r="H340" s="257">
        <v>140.30000000000001</v>
      </c>
      <c r="I340" s="258"/>
      <c r="J340" s="254"/>
      <c r="K340" s="254"/>
      <c r="L340" s="259"/>
      <c r="M340" s="260"/>
      <c r="N340" s="261"/>
      <c r="O340" s="261"/>
      <c r="P340" s="261"/>
      <c r="Q340" s="261"/>
      <c r="R340" s="261"/>
      <c r="S340" s="261"/>
      <c r="T340" s="262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3" t="s">
        <v>139</v>
      </c>
      <c r="AU340" s="263" t="s">
        <v>88</v>
      </c>
      <c r="AV340" s="15" t="s">
        <v>137</v>
      </c>
      <c r="AW340" s="15" t="s">
        <v>32</v>
      </c>
      <c r="AX340" s="15" t="s">
        <v>86</v>
      </c>
      <c r="AY340" s="263" t="s">
        <v>130</v>
      </c>
    </row>
    <row r="341" s="2" customFormat="1" ht="24.15" customHeight="1">
      <c r="A341" s="38"/>
      <c r="B341" s="39"/>
      <c r="C341" s="218" t="s">
        <v>513</v>
      </c>
      <c r="D341" s="218" t="s">
        <v>132</v>
      </c>
      <c r="E341" s="219" t="s">
        <v>514</v>
      </c>
      <c r="F341" s="220" t="s">
        <v>515</v>
      </c>
      <c r="G341" s="221" t="s">
        <v>135</v>
      </c>
      <c r="H341" s="222">
        <v>9.5399999999999991</v>
      </c>
      <c r="I341" s="223"/>
      <c r="J341" s="224">
        <f>ROUND(I341*H341,2)</f>
        <v>0</v>
      </c>
      <c r="K341" s="220" t="s">
        <v>136</v>
      </c>
      <c r="L341" s="44"/>
      <c r="M341" s="225" t="s">
        <v>1</v>
      </c>
      <c r="N341" s="226" t="s">
        <v>43</v>
      </c>
      <c r="O341" s="91"/>
      <c r="P341" s="227">
        <f>O341*H341</f>
        <v>0</v>
      </c>
      <c r="Q341" s="227">
        <v>0.00081999999999999998</v>
      </c>
      <c r="R341" s="227">
        <f>Q341*H341</f>
        <v>0.0078227999999999995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137</v>
      </c>
      <c r="AT341" s="229" t="s">
        <v>132</v>
      </c>
      <c r="AU341" s="229" t="s">
        <v>88</v>
      </c>
      <c r="AY341" s="17" t="s">
        <v>130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86</v>
      </c>
      <c r="BK341" s="230">
        <f>ROUND(I341*H341,2)</f>
        <v>0</v>
      </c>
      <c r="BL341" s="17" t="s">
        <v>137</v>
      </c>
      <c r="BM341" s="229" t="s">
        <v>516</v>
      </c>
    </row>
    <row r="342" s="13" customFormat="1">
      <c r="A342" s="13"/>
      <c r="B342" s="231"/>
      <c r="C342" s="232"/>
      <c r="D342" s="233" t="s">
        <v>139</v>
      </c>
      <c r="E342" s="234" t="s">
        <v>1</v>
      </c>
      <c r="F342" s="235" t="s">
        <v>517</v>
      </c>
      <c r="G342" s="232"/>
      <c r="H342" s="234" t="s">
        <v>1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139</v>
      </c>
      <c r="AU342" s="241" t="s">
        <v>88</v>
      </c>
      <c r="AV342" s="13" t="s">
        <v>86</v>
      </c>
      <c r="AW342" s="13" t="s">
        <v>32</v>
      </c>
      <c r="AX342" s="13" t="s">
        <v>78</v>
      </c>
      <c r="AY342" s="241" t="s">
        <v>130</v>
      </c>
    </row>
    <row r="343" s="14" customFormat="1">
      <c r="A343" s="14"/>
      <c r="B343" s="242"/>
      <c r="C343" s="243"/>
      <c r="D343" s="233" t="s">
        <v>139</v>
      </c>
      <c r="E343" s="244" t="s">
        <v>1</v>
      </c>
      <c r="F343" s="245" t="s">
        <v>518</v>
      </c>
      <c r="G343" s="243"/>
      <c r="H343" s="246">
        <v>9.5399999999999991</v>
      </c>
      <c r="I343" s="247"/>
      <c r="J343" s="243"/>
      <c r="K343" s="243"/>
      <c r="L343" s="248"/>
      <c r="M343" s="249"/>
      <c r="N343" s="250"/>
      <c r="O343" s="250"/>
      <c r="P343" s="250"/>
      <c r="Q343" s="250"/>
      <c r="R343" s="250"/>
      <c r="S343" s="250"/>
      <c r="T343" s="25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2" t="s">
        <v>139</v>
      </c>
      <c r="AU343" s="252" t="s">
        <v>88</v>
      </c>
      <c r="AV343" s="14" t="s">
        <v>88</v>
      </c>
      <c r="AW343" s="14" t="s">
        <v>32</v>
      </c>
      <c r="AX343" s="14" t="s">
        <v>78</v>
      </c>
      <c r="AY343" s="252" t="s">
        <v>130</v>
      </c>
    </row>
    <row r="344" s="15" customFormat="1">
      <c r="A344" s="15"/>
      <c r="B344" s="253"/>
      <c r="C344" s="254"/>
      <c r="D344" s="233" t="s">
        <v>139</v>
      </c>
      <c r="E344" s="255" t="s">
        <v>1</v>
      </c>
      <c r="F344" s="256" t="s">
        <v>142</v>
      </c>
      <c r="G344" s="254"/>
      <c r="H344" s="257">
        <v>9.5399999999999991</v>
      </c>
      <c r="I344" s="258"/>
      <c r="J344" s="254"/>
      <c r="K344" s="254"/>
      <c r="L344" s="259"/>
      <c r="M344" s="260"/>
      <c r="N344" s="261"/>
      <c r="O344" s="261"/>
      <c r="P344" s="261"/>
      <c r="Q344" s="261"/>
      <c r="R344" s="261"/>
      <c r="S344" s="261"/>
      <c r="T344" s="262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3" t="s">
        <v>139</v>
      </c>
      <c r="AU344" s="263" t="s">
        <v>88</v>
      </c>
      <c r="AV344" s="15" t="s">
        <v>137</v>
      </c>
      <c r="AW344" s="15" t="s">
        <v>32</v>
      </c>
      <c r="AX344" s="15" t="s">
        <v>86</v>
      </c>
      <c r="AY344" s="263" t="s">
        <v>130</v>
      </c>
    </row>
    <row r="345" s="2" customFormat="1" ht="24.15" customHeight="1">
      <c r="A345" s="38"/>
      <c r="B345" s="39"/>
      <c r="C345" s="218" t="s">
        <v>519</v>
      </c>
      <c r="D345" s="218" t="s">
        <v>132</v>
      </c>
      <c r="E345" s="219" t="s">
        <v>520</v>
      </c>
      <c r="F345" s="220" t="s">
        <v>521</v>
      </c>
      <c r="G345" s="221" t="s">
        <v>135</v>
      </c>
      <c r="H345" s="222">
        <v>29.440000000000001</v>
      </c>
      <c r="I345" s="223"/>
      <c r="J345" s="224">
        <f>ROUND(I345*H345,2)</f>
        <v>0</v>
      </c>
      <c r="K345" s="220" t="s">
        <v>136</v>
      </c>
      <c r="L345" s="44"/>
      <c r="M345" s="225" t="s">
        <v>1</v>
      </c>
      <c r="N345" s="226" t="s">
        <v>43</v>
      </c>
      <c r="O345" s="91"/>
      <c r="P345" s="227">
        <f>O345*H345</f>
        <v>0</v>
      </c>
      <c r="Q345" s="227">
        <v>0.00051999999999999995</v>
      </c>
      <c r="R345" s="227">
        <f>Q345*H345</f>
        <v>0.015308799999999999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137</v>
      </c>
      <c r="AT345" s="229" t="s">
        <v>132</v>
      </c>
      <c r="AU345" s="229" t="s">
        <v>88</v>
      </c>
      <c r="AY345" s="17" t="s">
        <v>130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86</v>
      </c>
      <c r="BK345" s="230">
        <f>ROUND(I345*H345,2)</f>
        <v>0</v>
      </c>
      <c r="BL345" s="17" t="s">
        <v>137</v>
      </c>
      <c r="BM345" s="229" t="s">
        <v>522</v>
      </c>
    </row>
    <row r="346" s="13" customFormat="1">
      <c r="A346" s="13"/>
      <c r="B346" s="231"/>
      <c r="C346" s="232"/>
      <c r="D346" s="233" t="s">
        <v>139</v>
      </c>
      <c r="E346" s="234" t="s">
        <v>1</v>
      </c>
      <c r="F346" s="235" t="s">
        <v>523</v>
      </c>
      <c r="G346" s="232"/>
      <c r="H346" s="234" t="s">
        <v>1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1" t="s">
        <v>139</v>
      </c>
      <c r="AU346" s="241" t="s">
        <v>88</v>
      </c>
      <c r="AV346" s="13" t="s">
        <v>86</v>
      </c>
      <c r="AW346" s="13" t="s">
        <v>32</v>
      </c>
      <c r="AX346" s="13" t="s">
        <v>78</v>
      </c>
      <c r="AY346" s="241" t="s">
        <v>130</v>
      </c>
    </row>
    <row r="347" s="14" customFormat="1">
      <c r="A347" s="14"/>
      <c r="B347" s="242"/>
      <c r="C347" s="243"/>
      <c r="D347" s="233" t="s">
        <v>139</v>
      </c>
      <c r="E347" s="244" t="s">
        <v>1</v>
      </c>
      <c r="F347" s="245" t="s">
        <v>524</v>
      </c>
      <c r="G347" s="243"/>
      <c r="H347" s="246">
        <v>29.440000000000001</v>
      </c>
      <c r="I347" s="247"/>
      <c r="J347" s="243"/>
      <c r="K347" s="243"/>
      <c r="L347" s="248"/>
      <c r="M347" s="249"/>
      <c r="N347" s="250"/>
      <c r="O347" s="250"/>
      <c r="P347" s="250"/>
      <c r="Q347" s="250"/>
      <c r="R347" s="250"/>
      <c r="S347" s="250"/>
      <c r="T347" s="25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2" t="s">
        <v>139</v>
      </c>
      <c r="AU347" s="252" t="s">
        <v>88</v>
      </c>
      <c r="AV347" s="14" t="s">
        <v>88</v>
      </c>
      <c r="AW347" s="14" t="s">
        <v>32</v>
      </c>
      <c r="AX347" s="14" t="s">
        <v>78</v>
      </c>
      <c r="AY347" s="252" t="s">
        <v>130</v>
      </c>
    </row>
    <row r="348" s="15" customFormat="1">
      <c r="A348" s="15"/>
      <c r="B348" s="253"/>
      <c r="C348" s="254"/>
      <c r="D348" s="233" t="s">
        <v>139</v>
      </c>
      <c r="E348" s="255" t="s">
        <v>1</v>
      </c>
      <c r="F348" s="256" t="s">
        <v>142</v>
      </c>
      <c r="G348" s="254"/>
      <c r="H348" s="257">
        <v>29.440000000000001</v>
      </c>
      <c r="I348" s="258"/>
      <c r="J348" s="254"/>
      <c r="K348" s="254"/>
      <c r="L348" s="259"/>
      <c r="M348" s="260"/>
      <c r="N348" s="261"/>
      <c r="O348" s="261"/>
      <c r="P348" s="261"/>
      <c r="Q348" s="261"/>
      <c r="R348" s="261"/>
      <c r="S348" s="261"/>
      <c r="T348" s="262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3" t="s">
        <v>139</v>
      </c>
      <c r="AU348" s="263" t="s">
        <v>88</v>
      </c>
      <c r="AV348" s="15" t="s">
        <v>137</v>
      </c>
      <c r="AW348" s="15" t="s">
        <v>32</v>
      </c>
      <c r="AX348" s="15" t="s">
        <v>86</v>
      </c>
      <c r="AY348" s="263" t="s">
        <v>130</v>
      </c>
    </row>
    <row r="349" s="2" customFormat="1" ht="21.75" customHeight="1">
      <c r="A349" s="38"/>
      <c r="B349" s="39"/>
      <c r="C349" s="218" t="s">
        <v>525</v>
      </c>
      <c r="D349" s="218" t="s">
        <v>132</v>
      </c>
      <c r="E349" s="219" t="s">
        <v>526</v>
      </c>
      <c r="F349" s="220" t="s">
        <v>527</v>
      </c>
      <c r="G349" s="221" t="s">
        <v>166</v>
      </c>
      <c r="H349" s="222">
        <v>10.4</v>
      </c>
      <c r="I349" s="223"/>
      <c r="J349" s="224">
        <f>ROUND(I349*H349,2)</f>
        <v>0</v>
      </c>
      <c r="K349" s="220" t="s">
        <v>136</v>
      </c>
      <c r="L349" s="44"/>
      <c r="M349" s="225" t="s">
        <v>1</v>
      </c>
      <c r="N349" s="226" t="s">
        <v>43</v>
      </c>
      <c r="O349" s="91"/>
      <c r="P349" s="227">
        <f>O349*H349</f>
        <v>0</v>
      </c>
      <c r="Q349" s="227">
        <v>0.00046999999999999999</v>
      </c>
      <c r="R349" s="227">
        <f>Q349*H349</f>
        <v>0.004888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137</v>
      </c>
      <c r="AT349" s="229" t="s">
        <v>132</v>
      </c>
      <c r="AU349" s="229" t="s">
        <v>88</v>
      </c>
      <c r="AY349" s="17" t="s">
        <v>130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86</v>
      </c>
      <c r="BK349" s="230">
        <f>ROUND(I349*H349,2)</f>
        <v>0</v>
      </c>
      <c r="BL349" s="17" t="s">
        <v>137</v>
      </c>
      <c r="BM349" s="229" t="s">
        <v>528</v>
      </c>
    </row>
    <row r="350" s="13" customFormat="1">
      <c r="A350" s="13"/>
      <c r="B350" s="231"/>
      <c r="C350" s="232"/>
      <c r="D350" s="233" t="s">
        <v>139</v>
      </c>
      <c r="E350" s="234" t="s">
        <v>1</v>
      </c>
      <c r="F350" s="235" t="s">
        <v>529</v>
      </c>
      <c r="G350" s="232"/>
      <c r="H350" s="234" t="s">
        <v>1</v>
      </c>
      <c r="I350" s="236"/>
      <c r="J350" s="232"/>
      <c r="K350" s="232"/>
      <c r="L350" s="237"/>
      <c r="M350" s="238"/>
      <c r="N350" s="239"/>
      <c r="O350" s="239"/>
      <c r="P350" s="239"/>
      <c r="Q350" s="239"/>
      <c r="R350" s="239"/>
      <c r="S350" s="239"/>
      <c r="T350" s="24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1" t="s">
        <v>139</v>
      </c>
      <c r="AU350" s="241" t="s">
        <v>88</v>
      </c>
      <c r="AV350" s="13" t="s">
        <v>86</v>
      </c>
      <c r="AW350" s="13" t="s">
        <v>32</v>
      </c>
      <c r="AX350" s="13" t="s">
        <v>78</v>
      </c>
      <c r="AY350" s="241" t="s">
        <v>130</v>
      </c>
    </row>
    <row r="351" s="14" customFormat="1">
      <c r="A351" s="14"/>
      <c r="B351" s="242"/>
      <c r="C351" s="243"/>
      <c r="D351" s="233" t="s">
        <v>139</v>
      </c>
      <c r="E351" s="244" t="s">
        <v>1</v>
      </c>
      <c r="F351" s="245" t="s">
        <v>506</v>
      </c>
      <c r="G351" s="243"/>
      <c r="H351" s="246">
        <v>10.4</v>
      </c>
      <c r="I351" s="247"/>
      <c r="J351" s="243"/>
      <c r="K351" s="243"/>
      <c r="L351" s="248"/>
      <c r="M351" s="249"/>
      <c r="N351" s="250"/>
      <c r="O351" s="250"/>
      <c r="P351" s="250"/>
      <c r="Q351" s="250"/>
      <c r="R351" s="250"/>
      <c r="S351" s="250"/>
      <c r="T351" s="25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2" t="s">
        <v>139</v>
      </c>
      <c r="AU351" s="252" t="s">
        <v>88</v>
      </c>
      <c r="AV351" s="14" t="s">
        <v>88</v>
      </c>
      <c r="AW351" s="14" t="s">
        <v>32</v>
      </c>
      <c r="AX351" s="14" t="s">
        <v>78</v>
      </c>
      <c r="AY351" s="252" t="s">
        <v>130</v>
      </c>
    </row>
    <row r="352" s="15" customFormat="1">
      <c r="A352" s="15"/>
      <c r="B352" s="253"/>
      <c r="C352" s="254"/>
      <c r="D352" s="233" t="s">
        <v>139</v>
      </c>
      <c r="E352" s="255" t="s">
        <v>1</v>
      </c>
      <c r="F352" s="256" t="s">
        <v>142</v>
      </c>
      <c r="G352" s="254"/>
      <c r="H352" s="257">
        <v>10.4</v>
      </c>
      <c r="I352" s="258"/>
      <c r="J352" s="254"/>
      <c r="K352" s="254"/>
      <c r="L352" s="259"/>
      <c r="M352" s="260"/>
      <c r="N352" s="261"/>
      <c r="O352" s="261"/>
      <c r="P352" s="261"/>
      <c r="Q352" s="261"/>
      <c r="R352" s="261"/>
      <c r="S352" s="261"/>
      <c r="T352" s="262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3" t="s">
        <v>139</v>
      </c>
      <c r="AU352" s="263" t="s">
        <v>88</v>
      </c>
      <c r="AV352" s="15" t="s">
        <v>137</v>
      </c>
      <c r="AW352" s="15" t="s">
        <v>32</v>
      </c>
      <c r="AX352" s="15" t="s">
        <v>86</v>
      </c>
      <c r="AY352" s="263" t="s">
        <v>130</v>
      </c>
    </row>
    <row r="353" s="2" customFormat="1" ht="21.75" customHeight="1">
      <c r="A353" s="38"/>
      <c r="B353" s="39"/>
      <c r="C353" s="218" t="s">
        <v>530</v>
      </c>
      <c r="D353" s="218" t="s">
        <v>132</v>
      </c>
      <c r="E353" s="219" t="s">
        <v>531</v>
      </c>
      <c r="F353" s="220" t="s">
        <v>532</v>
      </c>
      <c r="G353" s="221" t="s">
        <v>192</v>
      </c>
      <c r="H353" s="222">
        <v>2.5600000000000001</v>
      </c>
      <c r="I353" s="223"/>
      <c r="J353" s="224">
        <f>ROUND(I353*H353,2)</f>
        <v>0</v>
      </c>
      <c r="K353" s="220" t="s">
        <v>1</v>
      </c>
      <c r="L353" s="44"/>
      <c r="M353" s="225" t="s">
        <v>1</v>
      </c>
      <c r="N353" s="226" t="s">
        <v>43</v>
      </c>
      <c r="O353" s="91"/>
      <c r="P353" s="227">
        <f>O353*H353</f>
        <v>0</v>
      </c>
      <c r="Q353" s="227">
        <v>0.10000000000000001</v>
      </c>
      <c r="R353" s="227">
        <f>Q353*H353</f>
        <v>0.25600000000000001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137</v>
      </c>
      <c r="AT353" s="229" t="s">
        <v>132</v>
      </c>
      <c r="AU353" s="229" t="s">
        <v>88</v>
      </c>
      <c r="AY353" s="17" t="s">
        <v>130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86</v>
      </c>
      <c r="BK353" s="230">
        <f>ROUND(I353*H353,2)</f>
        <v>0</v>
      </c>
      <c r="BL353" s="17" t="s">
        <v>137</v>
      </c>
      <c r="BM353" s="229" t="s">
        <v>533</v>
      </c>
    </row>
    <row r="354" s="14" customFormat="1">
      <c r="A354" s="14"/>
      <c r="B354" s="242"/>
      <c r="C354" s="243"/>
      <c r="D354" s="233" t="s">
        <v>139</v>
      </c>
      <c r="E354" s="244" t="s">
        <v>1</v>
      </c>
      <c r="F354" s="245" t="s">
        <v>534</v>
      </c>
      <c r="G354" s="243"/>
      <c r="H354" s="246">
        <v>2.5600000000000001</v>
      </c>
      <c r="I354" s="247"/>
      <c r="J354" s="243"/>
      <c r="K354" s="243"/>
      <c r="L354" s="248"/>
      <c r="M354" s="249"/>
      <c r="N354" s="250"/>
      <c r="O354" s="250"/>
      <c r="P354" s="250"/>
      <c r="Q354" s="250"/>
      <c r="R354" s="250"/>
      <c r="S354" s="250"/>
      <c r="T354" s="25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2" t="s">
        <v>139</v>
      </c>
      <c r="AU354" s="252" t="s">
        <v>88</v>
      </c>
      <c r="AV354" s="14" t="s">
        <v>88</v>
      </c>
      <c r="AW354" s="14" t="s">
        <v>32</v>
      </c>
      <c r="AX354" s="14" t="s">
        <v>78</v>
      </c>
      <c r="AY354" s="252" t="s">
        <v>130</v>
      </c>
    </row>
    <row r="355" s="15" customFormat="1">
      <c r="A355" s="15"/>
      <c r="B355" s="253"/>
      <c r="C355" s="254"/>
      <c r="D355" s="233" t="s">
        <v>139</v>
      </c>
      <c r="E355" s="255" t="s">
        <v>1</v>
      </c>
      <c r="F355" s="256" t="s">
        <v>142</v>
      </c>
      <c r="G355" s="254"/>
      <c r="H355" s="257">
        <v>2.5600000000000001</v>
      </c>
      <c r="I355" s="258"/>
      <c r="J355" s="254"/>
      <c r="K355" s="254"/>
      <c r="L355" s="259"/>
      <c r="M355" s="260"/>
      <c r="N355" s="261"/>
      <c r="O355" s="261"/>
      <c r="P355" s="261"/>
      <c r="Q355" s="261"/>
      <c r="R355" s="261"/>
      <c r="S355" s="261"/>
      <c r="T355" s="262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3" t="s">
        <v>139</v>
      </c>
      <c r="AU355" s="263" t="s">
        <v>88</v>
      </c>
      <c r="AV355" s="15" t="s">
        <v>137</v>
      </c>
      <c r="AW355" s="15" t="s">
        <v>32</v>
      </c>
      <c r="AX355" s="15" t="s">
        <v>86</v>
      </c>
      <c r="AY355" s="263" t="s">
        <v>130</v>
      </c>
    </row>
    <row r="356" s="2" customFormat="1" ht="16.5" customHeight="1">
      <c r="A356" s="38"/>
      <c r="B356" s="39"/>
      <c r="C356" s="218" t="s">
        <v>535</v>
      </c>
      <c r="D356" s="218" t="s">
        <v>132</v>
      </c>
      <c r="E356" s="219" t="s">
        <v>536</v>
      </c>
      <c r="F356" s="220" t="s">
        <v>537</v>
      </c>
      <c r="G356" s="221" t="s">
        <v>135</v>
      </c>
      <c r="H356" s="222">
        <v>7.6799999999999997</v>
      </c>
      <c r="I356" s="223"/>
      <c r="J356" s="224">
        <f>ROUND(I356*H356,2)</f>
        <v>0</v>
      </c>
      <c r="K356" s="220" t="s">
        <v>1</v>
      </c>
      <c r="L356" s="44"/>
      <c r="M356" s="225" t="s">
        <v>1</v>
      </c>
      <c r="N356" s="226" t="s">
        <v>43</v>
      </c>
      <c r="O356" s="91"/>
      <c r="P356" s="227">
        <f>O356*H356</f>
        <v>0</v>
      </c>
      <c r="Q356" s="227">
        <v>0.10000000000000001</v>
      </c>
      <c r="R356" s="227">
        <f>Q356*H356</f>
        <v>0.76800000000000002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137</v>
      </c>
      <c r="AT356" s="229" t="s">
        <v>132</v>
      </c>
      <c r="AU356" s="229" t="s">
        <v>88</v>
      </c>
      <c r="AY356" s="17" t="s">
        <v>130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86</v>
      </c>
      <c r="BK356" s="230">
        <f>ROUND(I356*H356,2)</f>
        <v>0</v>
      </c>
      <c r="BL356" s="17" t="s">
        <v>137</v>
      </c>
      <c r="BM356" s="229" t="s">
        <v>538</v>
      </c>
    </row>
    <row r="357" s="14" customFormat="1">
      <c r="A357" s="14"/>
      <c r="B357" s="242"/>
      <c r="C357" s="243"/>
      <c r="D357" s="233" t="s">
        <v>139</v>
      </c>
      <c r="E357" s="244" t="s">
        <v>1</v>
      </c>
      <c r="F357" s="245" t="s">
        <v>539</v>
      </c>
      <c r="G357" s="243"/>
      <c r="H357" s="246">
        <v>7.6799999999999997</v>
      </c>
      <c r="I357" s="247"/>
      <c r="J357" s="243"/>
      <c r="K357" s="243"/>
      <c r="L357" s="248"/>
      <c r="M357" s="249"/>
      <c r="N357" s="250"/>
      <c r="O357" s="250"/>
      <c r="P357" s="250"/>
      <c r="Q357" s="250"/>
      <c r="R357" s="250"/>
      <c r="S357" s="250"/>
      <c r="T357" s="25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2" t="s">
        <v>139</v>
      </c>
      <c r="AU357" s="252" t="s">
        <v>88</v>
      </c>
      <c r="AV357" s="14" t="s">
        <v>88</v>
      </c>
      <c r="AW357" s="14" t="s">
        <v>32</v>
      </c>
      <c r="AX357" s="14" t="s">
        <v>78</v>
      </c>
      <c r="AY357" s="252" t="s">
        <v>130</v>
      </c>
    </row>
    <row r="358" s="15" customFormat="1">
      <c r="A358" s="15"/>
      <c r="B358" s="253"/>
      <c r="C358" s="254"/>
      <c r="D358" s="233" t="s">
        <v>139</v>
      </c>
      <c r="E358" s="255" t="s">
        <v>1</v>
      </c>
      <c r="F358" s="256" t="s">
        <v>142</v>
      </c>
      <c r="G358" s="254"/>
      <c r="H358" s="257">
        <v>7.6799999999999997</v>
      </c>
      <c r="I358" s="258"/>
      <c r="J358" s="254"/>
      <c r="K358" s="254"/>
      <c r="L358" s="259"/>
      <c r="M358" s="260"/>
      <c r="N358" s="261"/>
      <c r="O358" s="261"/>
      <c r="P358" s="261"/>
      <c r="Q358" s="261"/>
      <c r="R358" s="261"/>
      <c r="S358" s="261"/>
      <c r="T358" s="262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3" t="s">
        <v>139</v>
      </c>
      <c r="AU358" s="263" t="s">
        <v>88</v>
      </c>
      <c r="AV358" s="15" t="s">
        <v>137</v>
      </c>
      <c r="AW358" s="15" t="s">
        <v>32</v>
      </c>
      <c r="AX358" s="15" t="s">
        <v>86</v>
      </c>
      <c r="AY358" s="263" t="s">
        <v>130</v>
      </c>
    </row>
    <row r="359" s="2" customFormat="1" ht="16.5" customHeight="1">
      <c r="A359" s="38"/>
      <c r="B359" s="39"/>
      <c r="C359" s="218" t="s">
        <v>540</v>
      </c>
      <c r="D359" s="218" t="s">
        <v>132</v>
      </c>
      <c r="E359" s="219" t="s">
        <v>541</v>
      </c>
      <c r="F359" s="220" t="s">
        <v>542</v>
      </c>
      <c r="G359" s="221" t="s">
        <v>135</v>
      </c>
      <c r="H359" s="222">
        <v>7.6799999999999997</v>
      </c>
      <c r="I359" s="223"/>
      <c r="J359" s="224">
        <f>ROUND(I359*H359,2)</f>
        <v>0</v>
      </c>
      <c r="K359" s="220" t="s">
        <v>1</v>
      </c>
      <c r="L359" s="44"/>
      <c r="M359" s="225" t="s">
        <v>1</v>
      </c>
      <c r="N359" s="226" t="s">
        <v>43</v>
      </c>
      <c r="O359" s="91"/>
      <c r="P359" s="227">
        <f>O359*H359</f>
        <v>0</v>
      </c>
      <c r="Q359" s="227">
        <v>0</v>
      </c>
      <c r="R359" s="227">
        <f>Q359*H359</f>
        <v>0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137</v>
      </c>
      <c r="AT359" s="229" t="s">
        <v>132</v>
      </c>
      <c r="AU359" s="229" t="s">
        <v>88</v>
      </c>
      <c r="AY359" s="17" t="s">
        <v>130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86</v>
      </c>
      <c r="BK359" s="230">
        <f>ROUND(I359*H359,2)</f>
        <v>0</v>
      </c>
      <c r="BL359" s="17" t="s">
        <v>137</v>
      </c>
      <c r="BM359" s="229" t="s">
        <v>543</v>
      </c>
    </row>
    <row r="360" s="14" customFormat="1">
      <c r="A360" s="14"/>
      <c r="B360" s="242"/>
      <c r="C360" s="243"/>
      <c r="D360" s="233" t="s">
        <v>139</v>
      </c>
      <c r="E360" s="244" t="s">
        <v>1</v>
      </c>
      <c r="F360" s="245" t="s">
        <v>539</v>
      </c>
      <c r="G360" s="243"/>
      <c r="H360" s="246">
        <v>7.6799999999999997</v>
      </c>
      <c r="I360" s="247"/>
      <c r="J360" s="243"/>
      <c r="K360" s="243"/>
      <c r="L360" s="248"/>
      <c r="M360" s="249"/>
      <c r="N360" s="250"/>
      <c r="O360" s="250"/>
      <c r="P360" s="250"/>
      <c r="Q360" s="250"/>
      <c r="R360" s="250"/>
      <c r="S360" s="250"/>
      <c r="T360" s="25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2" t="s">
        <v>139</v>
      </c>
      <c r="AU360" s="252" t="s">
        <v>88</v>
      </c>
      <c r="AV360" s="14" t="s">
        <v>88</v>
      </c>
      <c r="AW360" s="14" t="s">
        <v>32</v>
      </c>
      <c r="AX360" s="14" t="s">
        <v>78</v>
      </c>
      <c r="AY360" s="252" t="s">
        <v>130</v>
      </c>
    </row>
    <row r="361" s="15" customFormat="1">
      <c r="A361" s="15"/>
      <c r="B361" s="253"/>
      <c r="C361" s="254"/>
      <c r="D361" s="233" t="s">
        <v>139</v>
      </c>
      <c r="E361" s="255" t="s">
        <v>1</v>
      </c>
      <c r="F361" s="256" t="s">
        <v>142</v>
      </c>
      <c r="G361" s="254"/>
      <c r="H361" s="257">
        <v>7.6799999999999997</v>
      </c>
      <c r="I361" s="258"/>
      <c r="J361" s="254"/>
      <c r="K361" s="254"/>
      <c r="L361" s="259"/>
      <c r="M361" s="260"/>
      <c r="N361" s="261"/>
      <c r="O361" s="261"/>
      <c r="P361" s="261"/>
      <c r="Q361" s="261"/>
      <c r="R361" s="261"/>
      <c r="S361" s="261"/>
      <c r="T361" s="262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3" t="s">
        <v>139</v>
      </c>
      <c r="AU361" s="263" t="s">
        <v>88</v>
      </c>
      <c r="AV361" s="15" t="s">
        <v>137</v>
      </c>
      <c r="AW361" s="15" t="s">
        <v>32</v>
      </c>
      <c r="AX361" s="15" t="s">
        <v>86</v>
      </c>
      <c r="AY361" s="263" t="s">
        <v>130</v>
      </c>
    </row>
    <row r="362" s="2" customFormat="1" ht="16.5" customHeight="1">
      <c r="A362" s="38"/>
      <c r="B362" s="39"/>
      <c r="C362" s="218" t="s">
        <v>544</v>
      </c>
      <c r="D362" s="218" t="s">
        <v>132</v>
      </c>
      <c r="E362" s="219" t="s">
        <v>545</v>
      </c>
      <c r="F362" s="220" t="s">
        <v>546</v>
      </c>
      <c r="G362" s="221" t="s">
        <v>222</v>
      </c>
      <c r="H362" s="222">
        <v>0.51200000000000001</v>
      </c>
      <c r="I362" s="223"/>
      <c r="J362" s="224">
        <f>ROUND(I362*H362,2)</f>
        <v>0</v>
      </c>
      <c r="K362" s="220" t="s">
        <v>1</v>
      </c>
      <c r="L362" s="44"/>
      <c r="M362" s="225" t="s">
        <v>1</v>
      </c>
      <c r="N362" s="226" t="s">
        <v>43</v>
      </c>
      <c r="O362" s="91"/>
      <c r="P362" s="227">
        <f>O362*H362</f>
        <v>0</v>
      </c>
      <c r="Q362" s="227">
        <v>0</v>
      </c>
      <c r="R362" s="227">
        <f>Q362*H362</f>
        <v>0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137</v>
      </c>
      <c r="AT362" s="229" t="s">
        <v>132</v>
      </c>
      <c r="AU362" s="229" t="s">
        <v>88</v>
      </c>
      <c r="AY362" s="17" t="s">
        <v>130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86</v>
      </c>
      <c r="BK362" s="230">
        <f>ROUND(I362*H362,2)</f>
        <v>0</v>
      </c>
      <c r="BL362" s="17" t="s">
        <v>137</v>
      </c>
      <c r="BM362" s="229" t="s">
        <v>547</v>
      </c>
    </row>
    <row r="363" s="14" customFormat="1">
      <c r="A363" s="14"/>
      <c r="B363" s="242"/>
      <c r="C363" s="243"/>
      <c r="D363" s="233" t="s">
        <v>139</v>
      </c>
      <c r="E363" s="244" t="s">
        <v>1</v>
      </c>
      <c r="F363" s="245" t="s">
        <v>548</v>
      </c>
      <c r="G363" s="243"/>
      <c r="H363" s="246">
        <v>0.51200000000000001</v>
      </c>
      <c r="I363" s="247"/>
      <c r="J363" s="243"/>
      <c r="K363" s="243"/>
      <c r="L363" s="248"/>
      <c r="M363" s="249"/>
      <c r="N363" s="250"/>
      <c r="O363" s="250"/>
      <c r="P363" s="250"/>
      <c r="Q363" s="250"/>
      <c r="R363" s="250"/>
      <c r="S363" s="250"/>
      <c r="T363" s="25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2" t="s">
        <v>139</v>
      </c>
      <c r="AU363" s="252" t="s">
        <v>88</v>
      </c>
      <c r="AV363" s="14" t="s">
        <v>88</v>
      </c>
      <c r="AW363" s="14" t="s">
        <v>32</v>
      </c>
      <c r="AX363" s="14" t="s">
        <v>78</v>
      </c>
      <c r="AY363" s="252" t="s">
        <v>130</v>
      </c>
    </row>
    <row r="364" s="15" customFormat="1">
      <c r="A364" s="15"/>
      <c r="B364" s="253"/>
      <c r="C364" s="254"/>
      <c r="D364" s="233" t="s">
        <v>139</v>
      </c>
      <c r="E364" s="255" t="s">
        <v>1</v>
      </c>
      <c r="F364" s="256" t="s">
        <v>142</v>
      </c>
      <c r="G364" s="254"/>
      <c r="H364" s="257">
        <v>0.51200000000000001</v>
      </c>
      <c r="I364" s="258"/>
      <c r="J364" s="254"/>
      <c r="K364" s="254"/>
      <c r="L364" s="259"/>
      <c r="M364" s="260"/>
      <c r="N364" s="261"/>
      <c r="O364" s="261"/>
      <c r="P364" s="261"/>
      <c r="Q364" s="261"/>
      <c r="R364" s="261"/>
      <c r="S364" s="261"/>
      <c r="T364" s="262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3" t="s">
        <v>139</v>
      </c>
      <c r="AU364" s="263" t="s">
        <v>88</v>
      </c>
      <c r="AV364" s="15" t="s">
        <v>137</v>
      </c>
      <c r="AW364" s="15" t="s">
        <v>32</v>
      </c>
      <c r="AX364" s="15" t="s">
        <v>86</v>
      </c>
      <c r="AY364" s="263" t="s">
        <v>130</v>
      </c>
    </row>
    <row r="365" s="2" customFormat="1" ht="24.15" customHeight="1">
      <c r="A365" s="38"/>
      <c r="B365" s="39"/>
      <c r="C365" s="218" t="s">
        <v>549</v>
      </c>
      <c r="D365" s="218" t="s">
        <v>132</v>
      </c>
      <c r="E365" s="219" t="s">
        <v>550</v>
      </c>
      <c r="F365" s="220" t="s">
        <v>551</v>
      </c>
      <c r="G365" s="221" t="s">
        <v>135</v>
      </c>
      <c r="H365" s="222">
        <v>157.75</v>
      </c>
      <c r="I365" s="223"/>
      <c r="J365" s="224">
        <f>ROUND(I365*H365,2)</f>
        <v>0</v>
      </c>
      <c r="K365" s="220" t="s">
        <v>1</v>
      </c>
      <c r="L365" s="44"/>
      <c r="M365" s="225" t="s">
        <v>1</v>
      </c>
      <c r="N365" s="226" t="s">
        <v>43</v>
      </c>
      <c r="O365" s="91"/>
      <c r="P365" s="227">
        <f>O365*H365</f>
        <v>0</v>
      </c>
      <c r="Q365" s="227">
        <v>0.024</v>
      </c>
      <c r="R365" s="227">
        <f>Q365*H365</f>
        <v>3.786</v>
      </c>
      <c r="S365" s="227">
        <v>0.024</v>
      </c>
      <c r="T365" s="228">
        <f>S365*H365</f>
        <v>3.786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137</v>
      </c>
      <c r="AT365" s="229" t="s">
        <v>132</v>
      </c>
      <c r="AU365" s="229" t="s">
        <v>88</v>
      </c>
      <c r="AY365" s="17" t="s">
        <v>130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86</v>
      </c>
      <c r="BK365" s="230">
        <f>ROUND(I365*H365,2)</f>
        <v>0</v>
      </c>
      <c r="BL365" s="17" t="s">
        <v>137</v>
      </c>
      <c r="BM365" s="229" t="s">
        <v>552</v>
      </c>
    </row>
    <row r="366" s="13" customFormat="1">
      <c r="A366" s="13"/>
      <c r="B366" s="231"/>
      <c r="C366" s="232"/>
      <c r="D366" s="233" t="s">
        <v>139</v>
      </c>
      <c r="E366" s="234" t="s">
        <v>1</v>
      </c>
      <c r="F366" s="235" t="s">
        <v>553</v>
      </c>
      <c r="G366" s="232"/>
      <c r="H366" s="234" t="s">
        <v>1</v>
      </c>
      <c r="I366" s="236"/>
      <c r="J366" s="232"/>
      <c r="K366" s="232"/>
      <c r="L366" s="237"/>
      <c r="M366" s="238"/>
      <c r="N366" s="239"/>
      <c r="O366" s="239"/>
      <c r="P366" s="239"/>
      <c r="Q366" s="239"/>
      <c r="R366" s="239"/>
      <c r="S366" s="239"/>
      <c r="T366" s="24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1" t="s">
        <v>139</v>
      </c>
      <c r="AU366" s="241" t="s">
        <v>88</v>
      </c>
      <c r="AV366" s="13" t="s">
        <v>86</v>
      </c>
      <c r="AW366" s="13" t="s">
        <v>32</v>
      </c>
      <c r="AX366" s="13" t="s">
        <v>78</v>
      </c>
      <c r="AY366" s="241" t="s">
        <v>130</v>
      </c>
    </row>
    <row r="367" s="14" customFormat="1">
      <c r="A367" s="14"/>
      <c r="B367" s="242"/>
      <c r="C367" s="243"/>
      <c r="D367" s="233" t="s">
        <v>139</v>
      </c>
      <c r="E367" s="244" t="s">
        <v>1</v>
      </c>
      <c r="F367" s="245" t="s">
        <v>554</v>
      </c>
      <c r="G367" s="243"/>
      <c r="H367" s="246">
        <v>157.75</v>
      </c>
      <c r="I367" s="247"/>
      <c r="J367" s="243"/>
      <c r="K367" s="243"/>
      <c r="L367" s="248"/>
      <c r="M367" s="249"/>
      <c r="N367" s="250"/>
      <c r="O367" s="250"/>
      <c r="P367" s="250"/>
      <c r="Q367" s="250"/>
      <c r="R367" s="250"/>
      <c r="S367" s="250"/>
      <c r="T367" s="25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2" t="s">
        <v>139</v>
      </c>
      <c r="AU367" s="252" t="s">
        <v>88</v>
      </c>
      <c r="AV367" s="14" t="s">
        <v>88</v>
      </c>
      <c r="AW367" s="14" t="s">
        <v>32</v>
      </c>
      <c r="AX367" s="14" t="s">
        <v>78</v>
      </c>
      <c r="AY367" s="252" t="s">
        <v>130</v>
      </c>
    </row>
    <row r="368" s="15" customFormat="1">
      <c r="A368" s="15"/>
      <c r="B368" s="253"/>
      <c r="C368" s="254"/>
      <c r="D368" s="233" t="s">
        <v>139</v>
      </c>
      <c r="E368" s="255" t="s">
        <v>1</v>
      </c>
      <c r="F368" s="256" t="s">
        <v>142</v>
      </c>
      <c r="G368" s="254"/>
      <c r="H368" s="257">
        <v>157.75</v>
      </c>
      <c r="I368" s="258"/>
      <c r="J368" s="254"/>
      <c r="K368" s="254"/>
      <c r="L368" s="259"/>
      <c r="M368" s="260"/>
      <c r="N368" s="261"/>
      <c r="O368" s="261"/>
      <c r="P368" s="261"/>
      <c r="Q368" s="261"/>
      <c r="R368" s="261"/>
      <c r="S368" s="261"/>
      <c r="T368" s="262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3" t="s">
        <v>139</v>
      </c>
      <c r="AU368" s="263" t="s">
        <v>88</v>
      </c>
      <c r="AV368" s="15" t="s">
        <v>137</v>
      </c>
      <c r="AW368" s="15" t="s">
        <v>32</v>
      </c>
      <c r="AX368" s="15" t="s">
        <v>86</v>
      </c>
      <c r="AY368" s="263" t="s">
        <v>130</v>
      </c>
    </row>
    <row r="369" s="2" customFormat="1" ht="24.15" customHeight="1">
      <c r="A369" s="38"/>
      <c r="B369" s="39"/>
      <c r="C369" s="218" t="s">
        <v>555</v>
      </c>
      <c r="D369" s="218" t="s">
        <v>132</v>
      </c>
      <c r="E369" s="219" t="s">
        <v>556</v>
      </c>
      <c r="F369" s="220" t="s">
        <v>557</v>
      </c>
      <c r="G369" s="221" t="s">
        <v>135</v>
      </c>
      <c r="H369" s="222">
        <v>47.325000000000003</v>
      </c>
      <c r="I369" s="223"/>
      <c r="J369" s="224">
        <f>ROUND(I369*H369,2)</f>
        <v>0</v>
      </c>
      <c r="K369" s="220" t="s">
        <v>1</v>
      </c>
      <c r="L369" s="44"/>
      <c r="M369" s="225" t="s">
        <v>1</v>
      </c>
      <c r="N369" s="226" t="s">
        <v>43</v>
      </c>
      <c r="O369" s="91"/>
      <c r="P369" s="227">
        <f>O369*H369</f>
        <v>0</v>
      </c>
      <c r="Q369" s="227">
        <v>0.024</v>
      </c>
      <c r="R369" s="227">
        <f>Q369*H369</f>
        <v>1.1358000000000001</v>
      </c>
      <c r="S369" s="227">
        <v>0.024</v>
      </c>
      <c r="T369" s="228">
        <f>S369*H369</f>
        <v>1.1358000000000001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9" t="s">
        <v>137</v>
      </c>
      <c r="AT369" s="229" t="s">
        <v>132</v>
      </c>
      <c r="AU369" s="229" t="s">
        <v>88</v>
      </c>
      <c r="AY369" s="17" t="s">
        <v>130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17" t="s">
        <v>86</v>
      </c>
      <c r="BK369" s="230">
        <f>ROUND(I369*H369,2)</f>
        <v>0</v>
      </c>
      <c r="BL369" s="17" t="s">
        <v>137</v>
      </c>
      <c r="BM369" s="229" t="s">
        <v>558</v>
      </c>
    </row>
    <row r="370" s="13" customFormat="1">
      <c r="A370" s="13"/>
      <c r="B370" s="231"/>
      <c r="C370" s="232"/>
      <c r="D370" s="233" t="s">
        <v>139</v>
      </c>
      <c r="E370" s="234" t="s">
        <v>1</v>
      </c>
      <c r="F370" s="235" t="s">
        <v>553</v>
      </c>
      <c r="G370" s="232"/>
      <c r="H370" s="234" t="s">
        <v>1</v>
      </c>
      <c r="I370" s="236"/>
      <c r="J370" s="232"/>
      <c r="K370" s="232"/>
      <c r="L370" s="237"/>
      <c r="M370" s="238"/>
      <c r="N370" s="239"/>
      <c r="O370" s="239"/>
      <c r="P370" s="239"/>
      <c r="Q370" s="239"/>
      <c r="R370" s="239"/>
      <c r="S370" s="239"/>
      <c r="T370" s="24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1" t="s">
        <v>139</v>
      </c>
      <c r="AU370" s="241" t="s">
        <v>88</v>
      </c>
      <c r="AV370" s="13" t="s">
        <v>86</v>
      </c>
      <c r="AW370" s="13" t="s">
        <v>32</v>
      </c>
      <c r="AX370" s="13" t="s">
        <v>78</v>
      </c>
      <c r="AY370" s="241" t="s">
        <v>130</v>
      </c>
    </row>
    <row r="371" s="14" customFormat="1">
      <c r="A371" s="14"/>
      <c r="B371" s="242"/>
      <c r="C371" s="243"/>
      <c r="D371" s="233" t="s">
        <v>139</v>
      </c>
      <c r="E371" s="244" t="s">
        <v>1</v>
      </c>
      <c r="F371" s="245" t="s">
        <v>559</v>
      </c>
      <c r="G371" s="243"/>
      <c r="H371" s="246">
        <v>47.325000000000003</v>
      </c>
      <c r="I371" s="247"/>
      <c r="J371" s="243"/>
      <c r="K371" s="243"/>
      <c r="L371" s="248"/>
      <c r="M371" s="249"/>
      <c r="N371" s="250"/>
      <c r="O371" s="250"/>
      <c r="P371" s="250"/>
      <c r="Q371" s="250"/>
      <c r="R371" s="250"/>
      <c r="S371" s="250"/>
      <c r="T371" s="25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2" t="s">
        <v>139</v>
      </c>
      <c r="AU371" s="252" t="s">
        <v>88</v>
      </c>
      <c r="AV371" s="14" t="s">
        <v>88</v>
      </c>
      <c r="AW371" s="14" t="s">
        <v>32</v>
      </c>
      <c r="AX371" s="14" t="s">
        <v>78</v>
      </c>
      <c r="AY371" s="252" t="s">
        <v>130</v>
      </c>
    </row>
    <row r="372" s="15" customFormat="1">
      <c r="A372" s="15"/>
      <c r="B372" s="253"/>
      <c r="C372" s="254"/>
      <c r="D372" s="233" t="s">
        <v>139</v>
      </c>
      <c r="E372" s="255" t="s">
        <v>1</v>
      </c>
      <c r="F372" s="256" t="s">
        <v>142</v>
      </c>
      <c r="G372" s="254"/>
      <c r="H372" s="257">
        <v>47.325000000000003</v>
      </c>
      <c r="I372" s="258"/>
      <c r="J372" s="254"/>
      <c r="K372" s="254"/>
      <c r="L372" s="259"/>
      <c r="M372" s="260"/>
      <c r="N372" s="261"/>
      <c r="O372" s="261"/>
      <c r="P372" s="261"/>
      <c r="Q372" s="261"/>
      <c r="R372" s="261"/>
      <c r="S372" s="261"/>
      <c r="T372" s="262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3" t="s">
        <v>139</v>
      </c>
      <c r="AU372" s="263" t="s">
        <v>88</v>
      </c>
      <c r="AV372" s="15" t="s">
        <v>137</v>
      </c>
      <c r="AW372" s="15" t="s">
        <v>32</v>
      </c>
      <c r="AX372" s="15" t="s">
        <v>86</v>
      </c>
      <c r="AY372" s="263" t="s">
        <v>130</v>
      </c>
    </row>
    <row r="373" s="2" customFormat="1" ht="16.5" customHeight="1">
      <c r="A373" s="38"/>
      <c r="B373" s="39"/>
      <c r="C373" s="218" t="s">
        <v>560</v>
      </c>
      <c r="D373" s="218" t="s">
        <v>132</v>
      </c>
      <c r="E373" s="219" t="s">
        <v>561</v>
      </c>
      <c r="F373" s="220" t="s">
        <v>562</v>
      </c>
      <c r="G373" s="221" t="s">
        <v>135</v>
      </c>
      <c r="H373" s="222">
        <v>3.1800000000000002</v>
      </c>
      <c r="I373" s="223"/>
      <c r="J373" s="224">
        <f>ROUND(I373*H373,2)</f>
        <v>0</v>
      </c>
      <c r="K373" s="220" t="s">
        <v>136</v>
      </c>
      <c r="L373" s="44"/>
      <c r="M373" s="225" t="s">
        <v>1</v>
      </c>
      <c r="N373" s="226" t="s">
        <v>43</v>
      </c>
      <c r="O373" s="91"/>
      <c r="P373" s="227">
        <f>O373*H373</f>
        <v>0</v>
      </c>
      <c r="Q373" s="227">
        <v>0.00080000000000000004</v>
      </c>
      <c r="R373" s="227">
        <f>Q373*H373</f>
        <v>0.0025440000000000003</v>
      </c>
      <c r="S373" s="227">
        <v>0</v>
      </c>
      <c r="T373" s="22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137</v>
      </c>
      <c r="AT373" s="229" t="s">
        <v>132</v>
      </c>
      <c r="AU373" s="229" t="s">
        <v>88</v>
      </c>
      <c r="AY373" s="17" t="s">
        <v>130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86</v>
      </c>
      <c r="BK373" s="230">
        <f>ROUND(I373*H373,2)</f>
        <v>0</v>
      </c>
      <c r="BL373" s="17" t="s">
        <v>137</v>
      </c>
      <c r="BM373" s="229" t="s">
        <v>563</v>
      </c>
    </row>
    <row r="374" s="13" customFormat="1">
      <c r="A374" s="13"/>
      <c r="B374" s="231"/>
      <c r="C374" s="232"/>
      <c r="D374" s="233" t="s">
        <v>139</v>
      </c>
      <c r="E374" s="234" t="s">
        <v>1</v>
      </c>
      <c r="F374" s="235" t="s">
        <v>564</v>
      </c>
      <c r="G374" s="232"/>
      <c r="H374" s="234" t="s">
        <v>1</v>
      </c>
      <c r="I374" s="236"/>
      <c r="J374" s="232"/>
      <c r="K374" s="232"/>
      <c r="L374" s="237"/>
      <c r="M374" s="238"/>
      <c r="N374" s="239"/>
      <c r="O374" s="239"/>
      <c r="P374" s="239"/>
      <c r="Q374" s="239"/>
      <c r="R374" s="239"/>
      <c r="S374" s="239"/>
      <c r="T374" s="24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1" t="s">
        <v>139</v>
      </c>
      <c r="AU374" s="241" t="s">
        <v>88</v>
      </c>
      <c r="AV374" s="13" t="s">
        <v>86</v>
      </c>
      <c r="AW374" s="13" t="s">
        <v>32</v>
      </c>
      <c r="AX374" s="13" t="s">
        <v>78</v>
      </c>
      <c r="AY374" s="241" t="s">
        <v>130</v>
      </c>
    </row>
    <row r="375" s="14" customFormat="1">
      <c r="A375" s="14"/>
      <c r="B375" s="242"/>
      <c r="C375" s="243"/>
      <c r="D375" s="233" t="s">
        <v>139</v>
      </c>
      <c r="E375" s="244" t="s">
        <v>1</v>
      </c>
      <c r="F375" s="245" t="s">
        <v>565</v>
      </c>
      <c r="G375" s="243"/>
      <c r="H375" s="246">
        <v>3.1800000000000002</v>
      </c>
      <c r="I375" s="247"/>
      <c r="J375" s="243"/>
      <c r="K375" s="243"/>
      <c r="L375" s="248"/>
      <c r="M375" s="249"/>
      <c r="N375" s="250"/>
      <c r="O375" s="250"/>
      <c r="P375" s="250"/>
      <c r="Q375" s="250"/>
      <c r="R375" s="250"/>
      <c r="S375" s="250"/>
      <c r="T375" s="25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2" t="s">
        <v>139</v>
      </c>
      <c r="AU375" s="252" t="s">
        <v>88</v>
      </c>
      <c r="AV375" s="14" t="s">
        <v>88</v>
      </c>
      <c r="AW375" s="14" t="s">
        <v>32</v>
      </c>
      <c r="AX375" s="14" t="s">
        <v>78</v>
      </c>
      <c r="AY375" s="252" t="s">
        <v>130</v>
      </c>
    </row>
    <row r="376" s="15" customFormat="1">
      <c r="A376" s="15"/>
      <c r="B376" s="253"/>
      <c r="C376" s="254"/>
      <c r="D376" s="233" t="s">
        <v>139</v>
      </c>
      <c r="E376" s="255" t="s">
        <v>1</v>
      </c>
      <c r="F376" s="256" t="s">
        <v>142</v>
      </c>
      <c r="G376" s="254"/>
      <c r="H376" s="257">
        <v>3.1800000000000002</v>
      </c>
      <c r="I376" s="258"/>
      <c r="J376" s="254"/>
      <c r="K376" s="254"/>
      <c r="L376" s="259"/>
      <c r="M376" s="260"/>
      <c r="N376" s="261"/>
      <c r="O376" s="261"/>
      <c r="P376" s="261"/>
      <c r="Q376" s="261"/>
      <c r="R376" s="261"/>
      <c r="S376" s="261"/>
      <c r="T376" s="262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3" t="s">
        <v>139</v>
      </c>
      <c r="AU376" s="263" t="s">
        <v>88</v>
      </c>
      <c r="AV376" s="15" t="s">
        <v>137</v>
      </c>
      <c r="AW376" s="15" t="s">
        <v>32</v>
      </c>
      <c r="AX376" s="15" t="s">
        <v>86</v>
      </c>
      <c r="AY376" s="263" t="s">
        <v>130</v>
      </c>
    </row>
    <row r="377" s="2" customFormat="1" ht="16.5" customHeight="1">
      <c r="A377" s="38"/>
      <c r="B377" s="39"/>
      <c r="C377" s="218" t="s">
        <v>566</v>
      </c>
      <c r="D377" s="218" t="s">
        <v>132</v>
      </c>
      <c r="E377" s="219" t="s">
        <v>567</v>
      </c>
      <c r="F377" s="220" t="s">
        <v>568</v>
      </c>
      <c r="G377" s="221" t="s">
        <v>135</v>
      </c>
      <c r="H377" s="222">
        <v>40.863</v>
      </c>
      <c r="I377" s="223"/>
      <c r="J377" s="224">
        <f>ROUND(I377*H377,2)</f>
        <v>0</v>
      </c>
      <c r="K377" s="220" t="s">
        <v>1</v>
      </c>
      <c r="L377" s="44"/>
      <c r="M377" s="225" t="s">
        <v>1</v>
      </c>
      <c r="N377" s="226" t="s">
        <v>43</v>
      </c>
      <c r="O377" s="91"/>
      <c r="P377" s="227">
        <f>O377*H377</f>
        <v>0</v>
      </c>
      <c r="Q377" s="227">
        <v>0.00080000000000000004</v>
      </c>
      <c r="R377" s="227">
        <f>Q377*H377</f>
        <v>0.032690400000000001</v>
      </c>
      <c r="S377" s="227">
        <v>0</v>
      </c>
      <c r="T377" s="22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9" t="s">
        <v>137</v>
      </c>
      <c r="AT377" s="229" t="s">
        <v>132</v>
      </c>
      <c r="AU377" s="229" t="s">
        <v>88</v>
      </c>
      <c r="AY377" s="17" t="s">
        <v>130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17" t="s">
        <v>86</v>
      </c>
      <c r="BK377" s="230">
        <f>ROUND(I377*H377,2)</f>
        <v>0</v>
      </c>
      <c r="BL377" s="17" t="s">
        <v>137</v>
      </c>
      <c r="BM377" s="229" t="s">
        <v>569</v>
      </c>
    </row>
    <row r="378" s="13" customFormat="1">
      <c r="A378" s="13"/>
      <c r="B378" s="231"/>
      <c r="C378" s="232"/>
      <c r="D378" s="233" t="s">
        <v>139</v>
      </c>
      <c r="E378" s="234" t="s">
        <v>1</v>
      </c>
      <c r="F378" s="235" t="s">
        <v>570</v>
      </c>
      <c r="G378" s="232"/>
      <c r="H378" s="234" t="s">
        <v>1</v>
      </c>
      <c r="I378" s="236"/>
      <c r="J378" s="232"/>
      <c r="K378" s="232"/>
      <c r="L378" s="237"/>
      <c r="M378" s="238"/>
      <c r="N378" s="239"/>
      <c r="O378" s="239"/>
      <c r="P378" s="239"/>
      <c r="Q378" s="239"/>
      <c r="R378" s="239"/>
      <c r="S378" s="239"/>
      <c r="T378" s="24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1" t="s">
        <v>139</v>
      </c>
      <c r="AU378" s="241" t="s">
        <v>88</v>
      </c>
      <c r="AV378" s="13" t="s">
        <v>86</v>
      </c>
      <c r="AW378" s="13" t="s">
        <v>32</v>
      </c>
      <c r="AX378" s="13" t="s">
        <v>78</v>
      </c>
      <c r="AY378" s="241" t="s">
        <v>130</v>
      </c>
    </row>
    <row r="379" s="14" customFormat="1">
      <c r="A379" s="14"/>
      <c r="B379" s="242"/>
      <c r="C379" s="243"/>
      <c r="D379" s="233" t="s">
        <v>139</v>
      </c>
      <c r="E379" s="244" t="s">
        <v>1</v>
      </c>
      <c r="F379" s="245" t="s">
        <v>571</v>
      </c>
      <c r="G379" s="243"/>
      <c r="H379" s="246">
        <v>40.863</v>
      </c>
      <c r="I379" s="247"/>
      <c r="J379" s="243"/>
      <c r="K379" s="243"/>
      <c r="L379" s="248"/>
      <c r="M379" s="249"/>
      <c r="N379" s="250"/>
      <c r="O379" s="250"/>
      <c r="P379" s="250"/>
      <c r="Q379" s="250"/>
      <c r="R379" s="250"/>
      <c r="S379" s="250"/>
      <c r="T379" s="251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2" t="s">
        <v>139</v>
      </c>
      <c r="AU379" s="252" t="s">
        <v>88</v>
      </c>
      <c r="AV379" s="14" t="s">
        <v>88</v>
      </c>
      <c r="AW379" s="14" t="s">
        <v>32</v>
      </c>
      <c r="AX379" s="14" t="s">
        <v>78</v>
      </c>
      <c r="AY379" s="252" t="s">
        <v>130</v>
      </c>
    </row>
    <row r="380" s="15" customFormat="1">
      <c r="A380" s="15"/>
      <c r="B380" s="253"/>
      <c r="C380" s="254"/>
      <c r="D380" s="233" t="s">
        <v>139</v>
      </c>
      <c r="E380" s="255" t="s">
        <v>1</v>
      </c>
      <c r="F380" s="256" t="s">
        <v>142</v>
      </c>
      <c r="G380" s="254"/>
      <c r="H380" s="257">
        <v>40.863</v>
      </c>
      <c r="I380" s="258"/>
      <c r="J380" s="254"/>
      <c r="K380" s="254"/>
      <c r="L380" s="259"/>
      <c r="M380" s="260"/>
      <c r="N380" s="261"/>
      <c r="O380" s="261"/>
      <c r="P380" s="261"/>
      <c r="Q380" s="261"/>
      <c r="R380" s="261"/>
      <c r="S380" s="261"/>
      <c r="T380" s="262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3" t="s">
        <v>139</v>
      </c>
      <c r="AU380" s="263" t="s">
        <v>88</v>
      </c>
      <c r="AV380" s="15" t="s">
        <v>137</v>
      </c>
      <c r="AW380" s="15" t="s">
        <v>32</v>
      </c>
      <c r="AX380" s="15" t="s">
        <v>86</v>
      </c>
      <c r="AY380" s="263" t="s">
        <v>130</v>
      </c>
    </row>
    <row r="381" s="12" customFormat="1" ht="22.8" customHeight="1">
      <c r="A381" s="12"/>
      <c r="B381" s="202"/>
      <c r="C381" s="203"/>
      <c r="D381" s="204" t="s">
        <v>77</v>
      </c>
      <c r="E381" s="216" t="s">
        <v>174</v>
      </c>
      <c r="F381" s="216" t="s">
        <v>572</v>
      </c>
      <c r="G381" s="203"/>
      <c r="H381" s="203"/>
      <c r="I381" s="206"/>
      <c r="J381" s="217">
        <f>BK381</f>
        <v>0</v>
      </c>
      <c r="K381" s="203"/>
      <c r="L381" s="208"/>
      <c r="M381" s="209"/>
      <c r="N381" s="210"/>
      <c r="O381" s="210"/>
      <c r="P381" s="211">
        <f>SUM(P382:P388)</f>
        <v>0</v>
      </c>
      <c r="Q381" s="210"/>
      <c r="R381" s="211">
        <f>SUM(R382:R388)</f>
        <v>4.0068251099999994</v>
      </c>
      <c r="S381" s="210"/>
      <c r="T381" s="212">
        <f>SUM(T382:T388)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13" t="s">
        <v>86</v>
      </c>
      <c r="AT381" s="214" t="s">
        <v>77</v>
      </c>
      <c r="AU381" s="214" t="s">
        <v>86</v>
      </c>
      <c r="AY381" s="213" t="s">
        <v>130</v>
      </c>
      <c r="BK381" s="215">
        <f>SUM(BK382:BK388)</f>
        <v>0</v>
      </c>
    </row>
    <row r="382" s="2" customFormat="1" ht="24.15" customHeight="1">
      <c r="A382" s="38"/>
      <c r="B382" s="39"/>
      <c r="C382" s="218" t="s">
        <v>573</v>
      </c>
      <c r="D382" s="218" t="s">
        <v>132</v>
      </c>
      <c r="E382" s="219" t="s">
        <v>574</v>
      </c>
      <c r="F382" s="220" t="s">
        <v>575</v>
      </c>
      <c r="G382" s="221" t="s">
        <v>192</v>
      </c>
      <c r="H382" s="222">
        <v>1.593</v>
      </c>
      <c r="I382" s="223"/>
      <c r="J382" s="224">
        <f>ROUND(I382*H382,2)</f>
        <v>0</v>
      </c>
      <c r="K382" s="220" t="s">
        <v>1</v>
      </c>
      <c r="L382" s="44"/>
      <c r="M382" s="225" t="s">
        <v>1</v>
      </c>
      <c r="N382" s="226" t="s">
        <v>43</v>
      </c>
      <c r="O382" s="91"/>
      <c r="P382" s="227">
        <f>O382*H382</f>
        <v>0</v>
      </c>
      <c r="Q382" s="227">
        <v>2.5018699999999998</v>
      </c>
      <c r="R382" s="227">
        <f>Q382*H382</f>
        <v>3.9854789099999994</v>
      </c>
      <c r="S382" s="227">
        <v>0</v>
      </c>
      <c r="T382" s="228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9" t="s">
        <v>137</v>
      </c>
      <c r="AT382" s="229" t="s">
        <v>132</v>
      </c>
      <c r="AU382" s="229" t="s">
        <v>88</v>
      </c>
      <c r="AY382" s="17" t="s">
        <v>130</v>
      </c>
      <c r="BE382" s="230">
        <f>IF(N382="základní",J382,0)</f>
        <v>0</v>
      </c>
      <c r="BF382" s="230">
        <f>IF(N382="snížená",J382,0)</f>
        <v>0</v>
      </c>
      <c r="BG382" s="230">
        <f>IF(N382="zákl. přenesená",J382,0)</f>
        <v>0</v>
      </c>
      <c r="BH382" s="230">
        <f>IF(N382="sníž. přenesená",J382,0)</f>
        <v>0</v>
      </c>
      <c r="BI382" s="230">
        <f>IF(N382="nulová",J382,0)</f>
        <v>0</v>
      </c>
      <c r="BJ382" s="17" t="s">
        <v>86</v>
      </c>
      <c r="BK382" s="230">
        <f>ROUND(I382*H382,2)</f>
        <v>0</v>
      </c>
      <c r="BL382" s="17" t="s">
        <v>137</v>
      </c>
      <c r="BM382" s="229" t="s">
        <v>576</v>
      </c>
    </row>
    <row r="383" s="14" customFormat="1">
      <c r="A383" s="14"/>
      <c r="B383" s="242"/>
      <c r="C383" s="243"/>
      <c r="D383" s="233" t="s">
        <v>139</v>
      </c>
      <c r="E383" s="244" t="s">
        <v>1</v>
      </c>
      <c r="F383" s="245" t="s">
        <v>577</v>
      </c>
      <c r="G383" s="243"/>
      <c r="H383" s="246">
        <v>1.593</v>
      </c>
      <c r="I383" s="247"/>
      <c r="J383" s="243"/>
      <c r="K383" s="243"/>
      <c r="L383" s="248"/>
      <c r="M383" s="249"/>
      <c r="N383" s="250"/>
      <c r="O383" s="250"/>
      <c r="P383" s="250"/>
      <c r="Q383" s="250"/>
      <c r="R383" s="250"/>
      <c r="S383" s="250"/>
      <c r="T383" s="25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2" t="s">
        <v>139</v>
      </c>
      <c r="AU383" s="252" t="s">
        <v>88</v>
      </c>
      <c r="AV383" s="14" t="s">
        <v>88</v>
      </c>
      <c r="AW383" s="14" t="s">
        <v>32</v>
      </c>
      <c r="AX383" s="14" t="s">
        <v>78</v>
      </c>
      <c r="AY383" s="252" t="s">
        <v>130</v>
      </c>
    </row>
    <row r="384" s="15" customFormat="1">
      <c r="A384" s="15"/>
      <c r="B384" s="253"/>
      <c r="C384" s="254"/>
      <c r="D384" s="233" t="s">
        <v>139</v>
      </c>
      <c r="E384" s="255" t="s">
        <v>1</v>
      </c>
      <c r="F384" s="256" t="s">
        <v>142</v>
      </c>
      <c r="G384" s="254"/>
      <c r="H384" s="257">
        <v>1.593</v>
      </c>
      <c r="I384" s="258"/>
      <c r="J384" s="254"/>
      <c r="K384" s="254"/>
      <c r="L384" s="259"/>
      <c r="M384" s="260"/>
      <c r="N384" s="261"/>
      <c r="O384" s="261"/>
      <c r="P384" s="261"/>
      <c r="Q384" s="261"/>
      <c r="R384" s="261"/>
      <c r="S384" s="261"/>
      <c r="T384" s="262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3" t="s">
        <v>139</v>
      </c>
      <c r="AU384" s="263" t="s">
        <v>88</v>
      </c>
      <c r="AV384" s="15" t="s">
        <v>137</v>
      </c>
      <c r="AW384" s="15" t="s">
        <v>32</v>
      </c>
      <c r="AX384" s="15" t="s">
        <v>86</v>
      </c>
      <c r="AY384" s="263" t="s">
        <v>130</v>
      </c>
    </row>
    <row r="385" s="2" customFormat="1" ht="16.5" customHeight="1">
      <c r="A385" s="38"/>
      <c r="B385" s="39"/>
      <c r="C385" s="218" t="s">
        <v>578</v>
      </c>
      <c r="D385" s="218" t="s">
        <v>132</v>
      </c>
      <c r="E385" s="219" t="s">
        <v>579</v>
      </c>
      <c r="F385" s="220" t="s">
        <v>580</v>
      </c>
      <c r="G385" s="221" t="s">
        <v>135</v>
      </c>
      <c r="H385" s="222">
        <v>5.3099999999999996</v>
      </c>
      <c r="I385" s="223"/>
      <c r="J385" s="224">
        <f>ROUND(I385*H385,2)</f>
        <v>0</v>
      </c>
      <c r="K385" s="220" t="s">
        <v>136</v>
      </c>
      <c r="L385" s="44"/>
      <c r="M385" s="225" t="s">
        <v>1</v>
      </c>
      <c r="N385" s="226" t="s">
        <v>43</v>
      </c>
      <c r="O385" s="91"/>
      <c r="P385" s="227">
        <f>O385*H385</f>
        <v>0</v>
      </c>
      <c r="Q385" s="227">
        <v>0.0040200000000000001</v>
      </c>
      <c r="R385" s="227">
        <f>Q385*H385</f>
        <v>0.021346199999999999</v>
      </c>
      <c r="S385" s="227">
        <v>0</v>
      </c>
      <c r="T385" s="228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9" t="s">
        <v>137</v>
      </c>
      <c r="AT385" s="229" t="s">
        <v>132</v>
      </c>
      <c r="AU385" s="229" t="s">
        <v>88</v>
      </c>
      <c r="AY385" s="17" t="s">
        <v>130</v>
      </c>
      <c r="BE385" s="230">
        <f>IF(N385="základní",J385,0)</f>
        <v>0</v>
      </c>
      <c r="BF385" s="230">
        <f>IF(N385="snížená",J385,0)</f>
        <v>0</v>
      </c>
      <c r="BG385" s="230">
        <f>IF(N385="zákl. přenesená",J385,0)</f>
        <v>0</v>
      </c>
      <c r="BH385" s="230">
        <f>IF(N385="sníž. přenesená",J385,0)</f>
        <v>0</v>
      </c>
      <c r="BI385" s="230">
        <f>IF(N385="nulová",J385,0)</f>
        <v>0</v>
      </c>
      <c r="BJ385" s="17" t="s">
        <v>86</v>
      </c>
      <c r="BK385" s="230">
        <f>ROUND(I385*H385,2)</f>
        <v>0</v>
      </c>
      <c r="BL385" s="17" t="s">
        <v>137</v>
      </c>
      <c r="BM385" s="229" t="s">
        <v>581</v>
      </c>
    </row>
    <row r="386" s="13" customFormat="1">
      <c r="A386" s="13"/>
      <c r="B386" s="231"/>
      <c r="C386" s="232"/>
      <c r="D386" s="233" t="s">
        <v>139</v>
      </c>
      <c r="E386" s="234" t="s">
        <v>1</v>
      </c>
      <c r="F386" s="235" t="s">
        <v>582</v>
      </c>
      <c r="G386" s="232"/>
      <c r="H386" s="234" t="s">
        <v>1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1" t="s">
        <v>139</v>
      </c>
      <c r="AU386" s="241" t="s">
        <v>88</v>
      </c>
      <c r="AV386" s="13" t="s">
        <v>86</v>
      </c>
      <c r="AW386" s="13" t="s">
        <v>32</v>
      </c>
      <c r="AX386" s="13" t="s">
        <v>78</v>
      </c>
      <c r="AY386" s="241" t="s">
        <v>130</v>
      </c>
    </row>
    <row r="387" s="14" customFormat="1">
      <c r="A387" s="14"/>
      <c r="B387" s="242"/>
      <c r="C387" s="243"/>
      <c r="D387" s="233" t="s">
        <v>139</v>
      </c>
      <c r="E387" s="244" t="s">
        <v>1</v>
      </c>
      <c r="F387" s="245" t="s">
        <v>583</v>
      </c>
      <c r="G387" s="243"/>
      <c r="H387" s="246">
        <v>5.3099999999999996</v>
      </c>
      <c r="I387" s="247"/>
      <c r="J387" s="243"/>
      <c r="K387" s="243"/>
      <c r="L387" s="248"/>
      <c r="M387" s="249"/>
      <c r="N387" s="250"/>
      <c r="O387" s="250"/>
      <c r="P387" s="250"/>
      <c r="Q387" s="250"/>
      <c r="R387" s="250"/>
      <c r="S387" s="250"/>
      <c r="T387" s="25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2" t="s">
        <v>139</v>
      </c>
      <c r="AU387" s="252" t="s">
        <v>88</v>
      </c>
      <c r="AV387" s="14" t="s">
        <v>88</v>
      </c>
      <c r="AW387" s="14" t="s">
        <v>32</v>
      </c>
      <c r="AX387" s="14" t="s">
        <v>78</v>
      </c>
      <c r="AY387" s="252" t="s">
        <v>130</v>
      </c>
    </row>
    <row r="388" s="15" customFormat="1">
      <c r="A388" s="15"/>
      <c r="B388" s="253"/>
      <c r="C388" s="254"/>
      <c r="D388" s="233" t="s">
        <v>139</v>
      </c>
      <c r="E388" s="255" t="s">
        <v>1</v>
      </c>
      <c r="F388" s="256" t="s">
        <v>142</v>
      </c>
      <c r="G388" s="254"/>
      <c r="H388" s="257">
        <v>5.3099999999999996</v>
      </c>
      <c r="I388" s="258"/>
      <c r="J388" s="254"/>
      <c r="K388" s="254"/>
      <c r="L388" s="259"/>
      <c r="M388" s="260"/>
      <c r="N388" s="261"/>
      <c r="O388" s="261"/>
      <c r="P388" s="261"/>
      <c r="Q388" s="261"/>
      <c r="R388" s="261"/>
      <c r="S388" s="261"/>
      <c r="T388" s="262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3" t="s">
        <v>139</v>
      </c>
      <c r="AU388" s="263" t="s">
        <v>88</v>
      </c>
      <c r="AV388" s="15" t="s">
        <v>137</v>
      </c>
      <c r="AW388" s="15" t="s">
        <v>32</v>
      </c>
      <c r="AX388" s="15" t="s">
        <v>86</v>
      </c>
      <c r="AY388" s="263" t="s">
        <v>130</v>
      </c>
    </row>
    <row r="389" s="12" customFormat="1" ht="22.8" customHeight="1">
      <c r="A389" s="12"/>
      <c r="B389" s="202"/>
      <c r="C389" s="203"/>
      <c r="D389" s="204" t="s">
        <v>77</v>
      </c>
      <c r="E389" s="216" t="s">
        <v>179</v>
      </c>
      <c r="F389" s="216" t="s">
        <v>584</v>
      </c>
      <c r="G389" s="203"/>
      <c r="H389" s="203"/>
      <c r="I389" s="206"/>
      <c r="J389" s="217">
        <f>BK389</f>
        <v>0</v>
      </c>
      <c r="K389" s="203"/>
      <c r="L389" s="208"/>
      <c r="M389" s="209"/>
      <c r="N389" s="210"/>
      <c r="O389" s="210"/>
      <c r="P389" s="211">
        <f>SUM(P390:P517)</f>
        <v>0</v>
      </c>
      <c r="Q389" s="210"/>
      <c r="R389" s="211">
        <f>SUM(R390:R517)</f>
        <v>21.644859620000002</v>
      </c>
      <c r="S389" s="210"/>
      <c r="T389" s="212">
        <f>SUM(T390:T517)</f>
        <v>39.730660999999991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13" t="s">
        <v>86</v>
      </c>
      <c r="AT389" s="214" t="s">
        <v>77</v>
      </c>
      <c r="AU389" s="214" t="s">
        <v>86</v>
      </c>
      <c r="AY389" s="213" t="s">
        <v>130</v>
      </c>
      <c r="BK389" s="215">
        <f>SUM(BK390:BK517)</f>
        <v>0</v>
      </c>
    </row>
    <row r="390" s="2" customFormat="1" ht="24.15" customHeight="1">
      <c r="A390" s="38"/>
      <c r="B390" s="39"/>
      <c r="C390" s="218" t="s">
        <v>585</v>
      </c>
      <c r="D390" s="218" t="s">
        <v>132</v>
      </c>
      <c r="E390" s="219" t="s">
        <v>586</v>
      </c>
      <c r="F390" s="220" t="s">
        <v>587</v>
      </c>
      <c r="G390" s="221" t="s">
        <v>135</v>
      </c>
      <c r="H390" s="222">
        <v>140.30000000000001</v>
      </c>
      <c r="I390" s="223"/>
      <c r="J390" s="224">
        <f>ROUND(I390*H390,2)</f>
        <v>0</v>
      </c>
      <c r="K390" s="220" t="s">
        <v>136</v>
      </c>
      <c r="L390" s="44"/>
      <c r="M390" s="225" t="s">
        <v>1</v>
      </c>
      <c r="N390" s="226" t="s">
        <v>43</v>
      </c>
      <c r="O390" s="91"/>
      <c r="P390" s="227">
        <f>O390*H390</f>
        <v>0</v>
      </c>
      <c r="Q390" s="227">
        <v>0.00020000000000000001</v>
      </c>
      <c r="R390" s="227">
        <f>Q390*H390</f>
        <v>0.028060000000000005</v>
      </c>
      <c r="S390" s="227">
        <v>0</v>
      </c>
      <c r="T390" s="22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9" t="s">
        <v>137</v>
      </c>
      <c r="AT390" s="229" t="s">
        <v>132</v>
      </c>
      <c r="AU390" s="229" t="s">
        <v>88</v>
      </c>
      <c r="AY390" s="17" t="s">
        <v>130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17" t="s">
        <v>86</v>
      </c>
      <c r="BK390" s="230">
        <f>ROUND(I390*H390,2)</f>
        <v>0</v>
      </c>
      <c r="BL390" s="17" t="s">
        <v>137</v>
      </c>
      <c r="BM390" s="229" t="s">
        <v>588</v>
      </c>
    </row>
    <row r="391" s="13" customFormat="1">
      <c r="A391" s="13"/>
      <c r="B391" s="231"/>
      <c r="C391" s="232"/>
      <c r="D391" s="233" t="s">
        <v>139</v>
      </c>
      <c r="E391" s="234" t="s">
        <v>1</v>
      </c>
      <c r="F391" s="235" t="s">
        <v>589</v>
      </c>
      <c r="G391" s="232"/>
      <c r="H391" s="234" t="s">
        <v>1</v>
      </c>
      <c r="I391" s="236"/>
      <c r="J391" s="232"/>
      <c r="K391" s="232"/>
      <c r="L391" s="237"/>
      <c r="M391" s="238"/>
      <c r="N391" s="239"/>
      <c r="O391" s="239"/>
      <c r="P391" s="239"/>
      <c r="Q391" s="239"/>
      <c r="R391" s="239"/>
      <c r="S391" s="239"/>
      <c r="T391" s="24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1" t="s">
        <v>139</v>
      </c>
      <c r="AU391" s="241" t="s">
        <v>88</v>
      </c>
      <c r="AV391" s="13" t="s">
        <v>86</v>
      </c>
      <c r="AW391" s="13" t="s">
        <v>32</v>
      </c>
      <c r="AX391" s="13" t="s">
        <v>78</v>
      </c>
      <c r="AY391" s="241" t="s">
        <v>130</v>
      </c>
    </row>
    <row r="392" s="14" customFormat="1">
      <c r="A392" s="14"/>
      <c r="B392" s="242"/>
      <c r="C392" s="243"/>
      <c r="D392" s="233" t="s">
        <v>139</v>
      </c>
      <c r="E392" s="244" t="s">
        <v>1</v>
      </c>
      <c r="F392" s="245" t="s">
        <v>512</v>
      </c>
      <c r="G392" s="243"/>
      <c r="H392" s="246">
        <v>140.30000000000001</v>
      </c>
      <c r="I392" s="247"/>
      <c r="J392" s="243"/>
      <c r="K392" s="243"/>
      <c r="L392" s="248"/>
      <c r="M392" s="249"/>
      <c r="N392" s="250"/>
      <c r="O392" s="250"/>
      <c r="P392" s="250"/>
      <c r="Q392" s="250"/>
      <c r="R392" s="250"/>
      <c r="S392" s="250"/>
      <c r="T392" s="251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2" t="s">
        <v>139</v>
      </c>
      <c r="AU392" s="252" t="s">
        <v>88</v>
      </c>
      <c r="AV392" s="14" t="s">
        <v>88</v>
      </c>
      <c r="AW392" s="14" t="s">
        <v>32</v>
      </c>
      <c r="AX392" s="14" t="s">
        <v>78</v>
      </c>
      <c r="AY392" s="252" t="s">
        <v>130</v>
      </c>
    </row>
    <row r="393" s="15" customFormat="1">
      <c r="A393" s="15"/>
      <c r="B393" s="253"/>
      <c r="C393" s="254"/>
      <c r="D393" s="233" t="s">
        <v>139</v>
      </c>
      <c r="E393" s="255" t="s">
        <v>1</v>
      </c>
      <c r="F393" s="256" t="s">
        <v>142</v>
      </c>
      <c r="G393" s="254"/>
      <c r="H393" s="257">
        <v>140.30000000000001</v>
      </c>
      <c r="I393" s="258"/>
      <c r="J393" s="254"/>
      <c r="K393" s="254"/>
      <c r="L393" s="259"/>
      <c r="M393" s="260"/>
      <c r="N393" s="261"/>
      <c r="O393" s="261"/>
      <c r="P393" s="261"/>
      <c r="Q393" s="261"/>
      <c r="R393" s="261"/>
      <c r="S393" s="261"/>
      <c r="T393" s="262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3" t="s">
        <v>139</v>
      </c>
      <c r="AU393" s="263" t="s">
        <v>88</v>
      </c>
      <c r="AV393" s="15" t="s">
        <v>137</v>
      </c>
      <c r="AW393" s="15" t="s">
        <v>32</v>
      </c>
      <c r="AX393" s="15" t="s">
        <v>86</v>
      </c>
      <c r="AY393" s="263" t="s">
        <v>130</v>
      </c>
    </row>
    <row r="394" s="2" customFormat="1" ht="16.5" customHeight="1">
      <c r="A394" s="38"/>
      <c r="B394" s="39"/>
      <c r="C394" s="218" t="s">
        <v>590</v>
      </c>
      <c r="D394" s="218" t="s">
        <v>132</v>
      </c>
      <c r="E394" s="219" t="s">
        <v>591</v>
      </c>
      <c r="F394" s="220" t="s">
        <v>592</v>
      </c>
      <c r="G394" s="221" t="s">
        <v>300</v>
      </c>
      <c r="H394" s="222">
        <v>1</v>
      </c>
      <c r="I394" s="223"/>
      <c r="J394" s="224">
        <f>ROUND(I394*H394,2)</f>
        <v>0</v>
      </c>
      <c r="K394" s="220" t="s">
        <v>1</v>
      </c>
      <c r="L394" s="44"/>
      <c r="M394" s="225" t="s">
        <v>1</v>
      </c>
      <c r="N394" s="226" t="s">
        <v>43</v>
      </c>
      <c r="O394" s="91"/>
      <c r="P394" s="227">
        <f>O394*H394</f>
        <v>0</v>
      </c>
      <c r="Q394" s="227">
        <v>0</v>
      </c>
      <c r="R394" s="227">
        <f>Q394*H394</f>
        <v>0</v>
      </c>
      <c r="S394" s="227">
        <v>0</v>
      </c>
      <c r="T394" s="228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9" t="s">
        <v>137</v>
      </c>
      <c r="AT394" s="229" t="s">
        <v>132</v>
      </c>
      <c r="AU394" s="229" t="s">
        <v>88</v>
      </c>
      <c r="AY394" s="17" t="s">
        <v>130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17" t="s">
        <v>86</v>
      </c>
      <c r="BK394" s="230">
        <f>ROUND(I394*H394,2)</f>
        <v>0</v>
      </c>
      <c r="BL394" s="17" t="s">
        <v>137</v>
      </c>
      <c r="BM394" s="229" t="s">
        <v>593</v>
      </c>
    </row>
    <row r="395" s="2" customFormat="1" ht="24.15" customHeight="1">
      <c r="A395" s="38"/>
      <c r="B395" s="39"/>
      <c r="C395" s="218" t="s">
        <v>594</v>
      </c>
      <c r="D395" s="218" t="s">
        <v>132</v>
      </c>
      <c r="E395" s="219" t="s">
        <v>595</v>
      </c>
      <c r="F395" s="220" t="s">
        <v>596</v>
      </c>
      <c r="G395" s="221" t="s">
        <v>597</v>
      </c>
      <c r="H395" s="222">
        <v>1</v>
      </c>
      <c r="I395" s="223"/>
      <c r="J395" s="224">
        <f>ROUND(I395*H395,2)</f>
        <v>0</v>
      </c>
      <c r="K395" s="220" t="s">
        <v>1</v>
      </c>
      <c r="L395" s="44"/>
      <c r="M395" s="225" t="s">
        <v>1</v>
      </c>
      <c r="N395" s="226" t="s">
        <v>43</v>
      </c>
      <c r="O395" s="91"/>
      <c r="P395" s="227">
        <f>O395*H395</f>
        <v>0</v>
      </c>
      <c r="Q395" s="227">
        <v>0</v>
      </c>
      <c r="R395" s="227">
        <f>Q395*H395</f>
        <v>0</v>
      </c>
      <c r="S395" s="227">
        <v>0</v>
      </c>
      <c r="T395" s="22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9" t="s">
        <v>137</v>
      </c>
      <c r="AT395" s="229" t="s">
        <v>132</v>
      </c>
      <c r="AU395" s="229" t="s">
        <v>88</v>
      </c>
      <c r="AY395" s="17" t="s">
        <v>130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7" t="s">
        <v>86</v>
      </c>
      <c r="BK395" s="230">
        <f>ROUND(I395*H395,2)</f>
        <v>0</v>
      </c>
      <c r="BL395" s="17" t="s">
        <v>137</v>
      </c>
      <c r="BM395" s="229" t="s">
        <v>598</v>
      </c>
    </row>
    <row r="396" s="2" customFormat="1">
      <c r="A396" s="38"/>
      <c r="B396" s="39"/>
      <c r="C396" s="40"/>
      <c r="D396" s="233" t="s">
        <v>302</v>
      </c>
      <c r="E396" s="40"/>
      <c r="F396" s="274" t="s">
        <v>599</v>
      </c>
      <c r="G396" s="40"/>
      <c r="H396" s="40"/>
      <c r="I396" s="275"/>
      <c r="J396" s="40"/>
      <c r="K396" s="40"/>
      <c r="L396" s="44"/>
      <c r="M396" s="276"/>
      <c r="N396" s="277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302</v>
      </c>
      <c r="AU396" s="17" t="s">
        <v>88</v>
      </c>
    </row>
    <row r="397" s="2" customFormat="1" ht="24.15" customHeight="1">
      <c r="A397" s="38"/>
      <c r="B397" s="39"/>
      <c r="C397" s="218" t="s">
        <v>600</v>
      </c>
      <c r="D397" s="218" t="s">
        <v>132</v>
      </c>
      <c r="E397" s="219" t="s">
        <v>601</v>
      </c>
      <c r="F397" s="220" t="s">
        <v>602</v>
      </c>
      <c r="G397" s="221" t="s">
        <v>300</v>
      </c>
      <c r="H397" s="222">
        <v>4</v>
      </c>
      <c r="I397" s="223"/>
      <c r="J397" s="224">
        <f>ROUND(I397*H397,2)</f>
        <v>0</v>
      </c>
      <c r="K397" s="220" t="s">
        <v>136</v>
      </c>
      <c r="L397" s="44"/>
      <c r="M397" s="225" t="s">
        <v>1</v>
      </c>
      <c r="N397" s="226" t="s">
        <v>43</v>
      </c>
      <c r="O397" s="91"/>
      <c r="P397" s="227">
        <f>O397*H397</f>
        <v>0</v>
      </c>
      <c r="Q397" s="227">
        <v>0.0010499999999999999</v>
      </c>
      <c r="R397" s="227">
        <f>Q397*H397</f>
        <v>0.0041999999999999997</v>
      </c>
      <c r="S397" s="227">
        <v>0</v>
      </c>
      <c r="T397" s="22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9" t="s">
        <v>137</v>
      </c>
      <c r="AT397" s="229" t="s">
        <v>132</v>
      </c>
      <c r="AU397" s="229" t="s">
        <v>88</v>
      </c>
      <c r="AY397" s="17" t="s">
        <v>130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7" t="s">
        <v>86</v>
      </c>
      <c r="BK397" s="230">
        <f>ROUND(I397*H397,2)</f>
        <v>0</v>
      </c>
      <c r="BL397" s="17" t="s">
        <v>137</v>
      </c>
      <c r="BM397" s="229" t="s">
        <v>603</v>
      </c>
    </row>
    <row r="398" s="2" customFormat="1" ht="21.75" customHeight="1">
      <c r="A398" s="38"/>
      <c r="B398" s="39"/>
      <c r="C398" s="264" t="s">
        <v>604</v>
      </c>
      <c r="D398" s="264" t="s">
        <v>219</v>
      </c>
      <c r="E398" s="265" t="s">
        <v>605</v>
      </c>
      <c r="F398" s="266" t="s">
        <v>606</v>
      </c>
      <c r="G398" s="267" t="s">
        <v>300</v>
      </c>
      <c r="H398" s="268">
        <v>2</v>
      </c>
      <c r="I398" s="269"/>
      <c r="J398" s="270">
        <f>ROUND(I398*H398,2)</f>
        <v>0</v>
      </c>
      <c r="K398" s="266" t="s">
        <v>136</v>
      </c>
      <c r="L398" s="271"/>
      <c r="M398" s="272" t="s">
        <v>1</v>
      </c>
      <c r="N398" s="273" t="s">
        <v>43</v>
      </c>
      <c r="O398" s="91"/>
      <c r="P398" s="227">
        <f>O398*H398</f>
        <v>0</v>
      </c>
      <c r="Q398" s="227">
        <v>0.00089999999999999998</v>
      </c>
      <c r="R398" s="227">
        <f>Q398*H398</f>
        <v>0.0018</v>
      </c>
      <c r="S398" s="227">
        <v>0</v>
      </c>
      <c r="T398" s="228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9" t="s">
        <v>174</v>
      </c>
      <c r="AT398" s="229" t="s">
        <v>219</v>
      </c>
      <c r="AU398" s="229" t="s">
        <v>88</v>
      </c>
      <c r="AY398" s="17" t="s">
        <v>130</v>
      </c>
      <c r="BE398" s="230">
        <f>IF(N398="základní",J398,0)</f>
        <v>0</v>
      </c>
      <c r="BF398" s="230">
        <f>IF(N398="snížená",J398,0)</f>
        <v>0</v>
      </c>
      <c r="BG398" s="230">
        <f>IF(N398="zákl. přenesená",J398,0)</f>
        <v>0</v>
      </c>
      <c r="BH398" s="230">
        <f>IF(N398="sníž. přenesená",J398,0)</f>
        <v>0</v>
      </c>
      <c r="BI398" s="230">
        <f>IF(N398="nulová",J398,0)</f>
        <v>0</v>
      </c>
      <c r="BJ398" s="17" t="s">
        <v>86</v>
      </c>
      <c r="BK398" s="230">
        <f>ROUND(I398*H398,2)</f>
        <v>0</v>
      </c>
      <c r="BL398" s="17" t="s">
        <v>137</v>
      </c>
      <c r="BM398" s="229" t="s">
        <v>607</v>
      </c>
    </row>
    <row r="399" s="2" customFormat="1" ht="24.15" customHeight="1">
      <c r="A399" s="38"/>
      <c r="B399" s="39"/>
      <c r="C399" s="264" t="s">
        <v>608</v>
      </c>
      <c r="D399" s="264" t="s">
        <v>219</v>
      </c>
      <c r="E399" s="265" t="s">
        <v>609</v>
      </c>
      <c r="F399" s="266" t="s">
        <v>610</v>
      </c>
      <c r="G399" s="267" t="s">
        <v>300</v>
      </c>
      <c r="H399" s="268">
        <v>2</v>
      </c>
      <c r="I399" s="269"/>
      <c r="J399" s="270">
        <f>ROUND(I399*H399,2)</f>
        <v>0</v>
      </c>
      <c r="K399" s="266" t="s">
        <v>136</v>
      </c>
      <c r="L399" s="271"/>
      <c r="M399" s="272" t="s">
        <v>1</v>
      </c>
      <c r="N399" s="273" t="s">
        <v>43</v>
      </c>
      <c r="O399" s="91"/>
      <c r="P399" s="227">
        <f>O399*H399</f>
        <v>0</v>
      </c>
      <c r="Q399" s="227">
        <v>0.0025000000000000001</v>
      </c>
      <c r="R399" s="227">
        <f>Q399*H399</f>
        <v>0.0050000000000000001</v>
      </c>
      <c r="S399" s="227">
        <v>0</v>
      </c>
      <c r="T399" s="228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9" t="s">
        <v>174</v>
      </c>
      <c r="AT399" s="229" t="s">
        <v>219</v>
      </c>
      <c r="AU399" s="229" t="s">
        <v>88</v>
      </c>
      <c r="AY399" s="17" t="s">
        <v>130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17" t="s">
        <v>86</v>
      </c>
      <c r="BK399" s="230">
        <f>ROUND(I399*H399,2)</f>
        <v>0</v>
      </c>
      <c r="BL399" s="17" t="s">
        <v>137</v>
      </c>
      <c r="BM399" s="229" t="s">
        <v>611</v>
      </c>
    </row>
    <row r="400" s="2" customFormat="1" ht="16.5" customHeight="1">
      <c r="A400" s="38"/>
      <c r="B400" s="39"/>
      <c r="C400" s="218" t="s">
        <v>612</v>
      </c>
      <c r="D400" s="218" t="s">
        <v>132</v>
      </c>
      <c r="E400" s="219" t="s">
        <v>613</v>
      </c>
      <c r="F400" s="220" t="s">
        <v>614</v>
      </c>
      <c r="G400" s="221" t="s">
        <v>300</v>
      </c>
      <c r="H400" s="222">
        <v>2</v>
      </c>
      <c r="I400" s="223"/>
      <c r="J400" s="224">
        <f>ROUND(I400*H400,2)</f>
        <v>0</v>
      </c>
      <c r="K400" s="220" t="s">
        <v>1</v>
      </c>
      <c r="L400" s="44"/>
      <c r="M400" s="225" t="s">
        <v>1</v>
      </c>
      <c r="N400" s="226" t="s">
        <v>43</v>
      </c>
      <c r="O400" s="91"/>
      <c r="P400" s="227">
        <f>O400*H400</f>
        <v>0</v>
      </c>
      <c r="Q400" s="227">
        <v>0.079920000000000005</v>
      </c>
      <c r="R400" s="227">
        <f>Q400*H400</f>
        <v>0.15984000000000001</v>
      </c>
      <c r="S400" s="227">
        <v>0</v>
      </c>
      <c r="T400" s="228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9" t="s">
        <v>137</v>
      </c>
      <c r="AT400" s="229" t="s">
        <v>132</v>
      </c>
      <c r="AU400" s="229" t="s">
        <v>88</v>
      </c>
      <c r="AY400" s="17" t="s">
        <v>130</v>
      </c>
      <c r="BE400" s="230">
        <f>IF(N400="základní",J400,0)</f>
        <v>0</v>
      </c>
      <c r="BF400" s="230">
        <f>IF(N400="snížená",J400,0)</f>
        <v>0</v>
      </c>
      <c r="BG400" s="230">
        <f>IF(N400="zákl. přenesená",J400,0)</f>
        <v>0</v>
      </c>
      <c r="BH400" s="230">
        <f>IF(N400="sníž. přenesená",J400,0)</f>
        <v>0</v>
      </c>
      <c r="BI400" s="230">
        <f>IF(N400="nulová",J400,0)</f>
        <v>0</v>
      </c>
      <c r="BJ400" s="17" t="s">
        <v>86</v>
      </c>
      <c r="BK400" s="230">
        <f>ROUND(I400*H400,2)</f>
        <v>0</v>
      </c>
      <c r="BL400" s="17" t="s">
        <v>137</v>
      </c>
      <c r="BM400" s="229" t="s">
        <v>615</v>
      </c>
    </row>
    <row r="401" s="2" customFormat="1" ht="24.15" customHeight="1">
      <c r="A401" s="38"/>
      <c r="B401" s="39"/>
      <c r="C401" s="218" t="s">
        <v>616</v>
      </c>
      <c r="D401" s="218" t="s">
        <v>132</v>
      </c>
      <c r="E401" s="219" t="s">
        <v>617</v>
      </c>
      <c r="F401" s="220" t="s">
        <v>618</v>
      </c>
      <c r="G401" s="221" t="s">
        <v>300</v>
      </c>
      <c r="H401" s="222">
        <v>2</v>
      </c>
      <c r="I401" s="223"/>
      <c r="J401" s="224">
        <f>ROUND(I401*H401,2)</f>
        <v>0</v>
      </c>
      <c r="K401" s="220" t="s">
        <v>1</v>
      </c>
      <c r="L401" s="44"/>
      <c r="M401" s="225" t="s">
        <v>1</v>
      </c>
      <c r="N401" s="226" t="s">
        <v>43</v>
      </c>
      <c r="O401" s="91"/>
      <c r="P401" s="227">
        <f>O401*H401</f>
        <v>0</v>
      </c>
      <c r="Q401" s="227">
        <v>0.079920000000000005</v>
      </c>
      <c r="R401" s="227">
        <f>Q401*H401</f>
        <v>0.15984000000000001</v>
      </c>
      <c r="S401" s="227">
        <v>0</v>
      </c>
      <c r="T401" s="228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9" t="s">
        <v>137</v>
      </c>
      <c r="AT401" s="229" t="s">
        <v>132</v>
      </c>
      <c r="AU401" s="229" t="s">
        <v>88</v>
      </c>
      <c r="AY401" s="17" t="s">
        <v>130</v>
      </c>
      <c r="BE401" s="230">
        <f>IF(N401="základní",J401,0)</f>
        <v>0</v>
      </c>
      <c r="BF401" s="230">
        <f>IF(N401="snížená",J401,0)</f>
        <v>0</v>
      </c>
      <c r="BG401" s="230">
        <f>IF(N401="zákl. přenesená",J401,0)</f>
        <v>0</v>
      </c>
      <c r="BH401" s="230">
        <f>IF(N401="sníž. přenesená",J401,0)</f>
        <v>0</v>
      </c>
      <c r="BI401" s="230">
        <f>IF(N401="nulová",J401,0)</f>
        <v>0</v>
      </c>
      <c r="BJ401" s="17" t="s">
        <v>86</v>
      </c>
      <c r="BK401" s="230">
        <f>ROUND(I401*H401,2)</f>
        <v>0</v>
      </c>
      <c r="BL401" s="17" t="s">
        <v>137</v>
      </c>
      <c r="BM401" s="229" t="s">
        <v>619</v>
      </c>
    </row>
    <row r="402" s="2" customFormat="1" ht="24.15" customHeight="1">
      <c r="A402" s="38"/>
      <c r="B402" s="39"/>
      <c r="C402" s="218" t="s">
        <v>620</v>
      </c>
      <c r="D402" s="218" t="s">
        <v>132</v>
      </c>
      <c r="E402" s="219" t="s">
        <v>621</v>
      </c>
      <c r="F402" s="220" t="s">
        <v>622</v>
      </c>
      <c r="G402" s="221" t="s">
        <v>300</v>
      </c>
      <c r="H402" s="222">
        <v>2</v>
      </c>
      <c r="I402" s="223"/>
      <c r="J402" s="224">
        <f>ROUND(I402*H402,2)</f>
        <v>0</v>
      </c>
      <c r="K402" s="220" t="s">
        <v>136</v>
      </c>
      <c r="L402" s="44"/>
      <c r="M402" s="225" t="s">
        <v>1</v>
      </c>
      <c r="N402" s="226" t="s">
        <v>43</v>
      </c>
      <c r="O402" s="91"/>
      <c r="P402" s="227">
        <f>O402*H402</f>
        <v>0</v>
      </c>
      <c r="Q402" s="227">
        <v>0.11241</v>
      </c>
      <c r="R402" s="227">
        <f>Q402*H402</f>
        <v>0.22481999999999999</v>
      </c>
      <c r="S402" s="227">
        <v>0</v>
      </c>
      <c r="T402" s="228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9" t="s">
        <v>137</v>
      </c>
      <c r="AT402" s="229" t="s">
        <v>132</v>
      </c>
      <c r="AU402" s="229" t="s">
        <v>88</v>
      </c>
      <c r="AY402" s="17" t="s">
        <v>130</v>
      </c>
      <c r="BE402" s="230">
        <f>IF(N402="základní",J402,0)</f>
        <v>0</v>
      </c>
      <c r="BF402" s="230">
        <f>IF(N402="snížená",J402,0)</f>
        <v>0</v>
      </c>
      <c r="BG402" s="230">
        <f>IF(N402="zákl. přenesená",J402,0)</f>
        <v>0</v>
      </c>
      <c r="BH402" s="230">
        <f>IF(N402="sníž. přenesená",J402,0)</f>
        <v>0</v>
      </c>
      <c r="BI402" s="230">
        <f>IF(N402="nulová",J402,0)</f>
        <v>0</v>
      </c>
      <c r="BJ402" s="17" t="s">
        <v>86</v>
      </c>
      <c r="BK402" s="230">
        <f>ROUND(I402*H402,2)</f>
        <v>0</v>
      </c>
      <c r="BL402" s="17" t="s">
        <v>137</v>
      </c>
      <c r="BM402" s="229" t="s">
        <v>623</v>
      </c>
    </row>
    <row r="403" s="2" customFormat="1" ht="21.75" customHeight="1">
      <c r="A403" s="38"/>
      <c r="B403" s="39"/>
      <c r="C403" s="264" t="s">
        <v>624</v>
      </c>
      <c r="D403" s="264" t="s">
        <v>219</v>
      </c>
      <c r="E403" s="265" t="s">
        <v>625</v>
      </c>
      <c r="F403" s="266" t="s">
        <v>626</v>
      </c>
      <c r="G403" s="267" t="s">
        <v>300</v>
      </c>
      <c r="H403" s="268">
        <v>2</v>
      </c>
      <c r="I403" s="269"/>
      <c r="J403" s="270">
        <f>ROUND(I403*H403,2)</f>
        <v>0</v>
      </c>
      <c r="K403" s="266" t="s">
        <v>136</v>
      </c>
      <c r="L403" s="271"/>
      <c r="M403" s="272" t="s">
        <v>1</v>
      </c>
      <c r="N403" s="273" t="s">
        <v>43</v>
      </c>
      <c r="O403" s="91"/>
      <c r="P403" s="227">
        <f>O403*H403</f>
        <v>0</v>
      </c>
      <c r="Q403" s="227">
        <v>0.0061000000000000004</v>
      </c>
      <c r="R403" s="227">
        <f>Q403*H403</f>
        <v>0.012200000000000001</v>
      </c>
      <c r="S403" s="227">
        <v>0</v>
      </c>
      <c r="T403" s="228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9" t="s">
        <v>174</v>
      </c>
      <c r="AT403" s="229" t="s">
        <v>219</v>
      </c>
      <c r="AU403" s="229" t="s">
        <v>88</v>
      </c>
      <c r="AY403" s="17" t="s">
        <v>130</v>
      </c>
      <c r="BE403" s="230">
        <f>IF(N403="základní",J403,0)</f>
        <v>0</v>
      </c>
      <c r="BF403" s="230">
        <f>IF(N403="snížená",J403,0)</f>
        <v>0</v>
      </c>
      <c r="BG403" s="230">
        <f>IF(N403="zákl. přenesená",J403,0)</f>
        <v>0</v>
      </c>
      <c r="BH403" s="230">
        <f>IF(N403="sníž. přenesená",J403,0)</f>
        <v>0</v>
      </c>
      <c r="BI403" s="230">
        <f>IF(N403="nulová",J403,0)</f>
        <v>0</v>
      </c>
      <c r="BJ403" s="17" t="s">
        <v>86</v>
      </c>
      <c r="BK403" s="230">
        <f>ROUND(I403*H403,2)</f>
        <v>0</v>
      </c>
      <c r="BL403" s="17" t="s">
        <v>137</v>
      </c>
      <c r="BM403" s="229" t="s">
        <v>627</v>
      </c>
    </row>
    <row r="404" s="2" customFormat="1" ht="24.15" customHeight="1">
      <c r="A404" s="38"/>
      <c r="B404" s="39"/>
      <c r="C404" s="218" t="s">
        <v>628</v>
      </c>
      <c r="D404" s="218" t="s">
        <v>132</v>
      </c>
      <c r="E404" s="219" t="s">
        <v>629</v>
      </c>
      <c r="F404" s="220" t="s">
        <v>630</v>
      </c>
      <c r="G404" s="221" t="s">
        <v>166</v>
      </c>
      <c r="H404" s="222">
        <v>31.850000000000001</v>
      </c>
      <c r="I404" s="223"/>
      <c r="J404" s="224">
        <f>ROUND(I404*H404,2)</f>
        <v>0</v>
      </c>
      <c r="K404" s="220" t="s">
        <v>136</v>
      </c>
      <c r="L404" s="44"/>
      <c r="M404" s="225" t="s">
        <v>1</v>
      </c>
      <c r="N404" s="226" t="s">
        <v>43</v>
      </c>
      <c r="O404" s="91"/>
      <c r="P404" s="227">
        <f>O404*H404</f>
        <v>0</v>
      </c>
      <c r="Q404" s="227">
        <v>0.00020000000000000001</v>
      </c>
      <c r="R404" s="227">
        <f>Q404*H404</f>
        <v>0.0063700000000000007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137</v>
      </c>
      <c r="AT404" s="229" t="s">
        <v>132</v>
      </c>
      <c r="AU404" s="229" t="s">
        <v>88</v>
      </c>
      <c r="AY404" s="17" t="s">
        <v>130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86</v>
      </c>
      <c r="BK404" s="230">
        <f>ROUND(I404*H404,2)</f>
        <v>0</v>
      </c>
      <c r="BL404" s="17" t="s">
        <v>137</v>
      </c>
      <c r="BM404" s="229" t="s">
        <v>631</v>
      </c>
    </row>
    <row r="405" s="13" customFormat="1">
      <c r="A405" s="13"/>
      <c r="B405" s="231"/>
      <c r="C405" s="232"/>
      <c r="D405" s="233" t="s">
        <v>139</v>
      </c>
      <c r="E405" s="234" t="s">
        <v>1</v>
      </c>
      <c r="F405" s="235" t="s">
        <v>632</v>
      </c>
      <c r="G405" s="232"/>
      <c r="H405" s="234" t="s">
        <v>1</v>
      </c>
      <c r="I405" s="236"/>
      <c r="J405" s="232"/>
      <c r="K405" s="232"/>
      <c r="L405" s="237"/>
      <c r="M405" s="238"/>
      <c r="N405" s="239"/>
      <c r="O405" s="239"/>
      <c r="P405" s="239"/>
      <c r="Q405" s="239"/>
      <c r="R405" s="239"/>
      <c r="S405" s="239"/>
      <c r="T405" s="24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1" t="s">
        <v>139</v>
      </c>
      <c r="AU405" s="241" t="s">
        <v>88</v>
      </c>
      <c r="AV405" s="13" t="s">
        <v>86</v>
      </c>
      <c r="AW405" s="13" t="s">
        <v>32</v>
      </c>
      <c r="AX405" s="13" t="s">
        <v>78</v>
      </c>
      <c r="AY405" s="241" t="s">
        <v>130</v>
      </c>
    </row>
    <row r="406" s="14" customFormat="1">
      <c r="A406" s="14"/>
      <c r="B406" s="242"/>
      <c r="C406" s="243"/>
      <c r="D406" s="233" t="s">
        <v>139</v>
      </c>
      <c r="E406" s="244" t="s">
        <v>1</v>
      </c>
      <c r="F406" s="245" t="s">
        <v>633</v>
      </c>
      <c r="G406" s="243"/>
      <c r="H406" s="246">
        <v>31.850000000000001</v>
      </c>
      <c r="I406" s="247"/>
      <c r="J406" s="243"/>
      <c r="K406" s="243"/>
      <c r="L406" s="248"/>
      <c r="M406" s="249"/>
      <c r="N406" s="250"/>
      <c r="O406" s="250"/>
      <c r="P406" s="250"/>
      <c r="Q406" s="250"/>
      <c r="R406" s="250"/>
      <c r="S406" s="250"/>
      <c r="T406" s="251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2" t="s">
        <v>139</v>
      </c>
      <c r="AU406" s="252" t="s">
        <v>88</v>
      </c>
      <c r="AV406" s="14" t="s">
        <v>88</v>
      </c>
      <c r="AW406" s="14" t="s">
        <v>32</v>
      </c>
      <c r="AX406" s="14" t="s">
        <v>78</v>
      </c>
      <c r="AY406" s="252" t="s">
        <v>130</v>
      </c>
    </row>
    <row r="407" s="15" customFormat="1">
      <c r="A407" s="15"/>
      <c r="B407" s="253"/>
      <c r="C407" s="254"/>
      <c r="D407" s="233" t="s">
        <v>139</v>
      </c>
      <c r="E407" s="255" t="s">
        <v>1</v>
      </c>
      <c r="F407" s="256" t="s">
        <v>142</v>
      </c>
      <c r="G407" s="254"/>
      <c r="H407" s="257">
        <v>31.850000000000001</v>
      </c>
      <c r="I407" s="258"/>
      <c r="J407" s="254"/>
      <c r="K407" s="254"/>
      <c r="L407" s="259"/>
      <c r="M407" s="260"/>
      <c r="N407" s="261"/>
      <c r="O407" s="261"/>
      <c r="P407" s="261"/>
      <c r="Q407" s="261"/>
      <c r="R407" s="261"/>
      <c r="S407" s="261"/>
      <c r="T407" s="262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3" t="s">
        <v>139</v>
      </c>
      <c r="AU407" s="263" t="s">
        <v>88</v>
      </c>
      <c r="AV407" s="15" t="s">
        <v>137</v>
      </c>
      <c r="AW407" s="15" t="s">
        <v>32</v>
      </c>
      <c r="AX407" s="15" t="s">
        <v>86</v>
      </c>
      <c r="AY407" s="263" t="s">
        <v>130</v>
      </c>
    </row>
    <row r="408" s="2" customFormat="1" ht="24.15" customHeight="1">
      <c r="A408" s="38"/>
      <c r="B408" s="39"/>
      <c r="C408" s="218" t="s">
        <v>634</v>
      </c>
      <c r="D408" s="218" t="s">
        <v>132</v>
      </c>
      <c r="E408" s="219" t="s">
        <v>635</v>
      </c>
      <c r="F408" s="220" t="s">
        <v>636</v>
      </c>
      <c r="G408" s="221" t="s">
        <v>166</v>
      </c>
      <c r="H408" s="222">
        <v>64.75</v>
      </c>
      <c r="I408" s="223"/>
      <c r="J408" s="224">
        <f>ROUND(I408*H408,2)</f>
        <v>0</v>
      </c>
      <c r="K408" s="220" t="s">
        <v>136</v>
      </c>
      <c r="L408" s="44"/>
      <c r="M408" s="225" t="s">
        <v>1</v>
      </c>
      <c r="N408" s="226" t="s">
        <v>43</v>
      </c>
      <c r="O408" s="91"/>
      <c r="P408" s="227">
        <f>O408*H408</f>
        <v>0</v>
      </c>
      <c r="Q408" s="227">
        <v>0.00040000000000000002</v>
      </c>
      <c r="R408" s="227">
        <f>Q408*H408</f>
        <v>0.025900000000000003</v>
      </c>
      <c r="S408" s="227">
        <v>0</v>
      </c>
      <c r="T408" s="22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137</v>
      </c>
      <c r="AT408" s="229" t="s">
        <v>132</v>
      </c>
      <c r="AU408" s="229" t="s">
        <v>88</v>
      </c>
      <c r="AY408" s="17" t="s">
        <v>130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86</v>
      </c>
      <c r="BK408" s="230">
        <f>ROUND(I408*H408,2)</f>
        <v>0</v>
      </c>
      <c r="BL408" s="17" t="s">
        <v>137</v>
      </c>
      <c r="BM408" s="229" t="s">
        <v>637</v>
      </c>
    </row>
    <row r="409" s="14" customFormat="1">
      <c r="A409" s="14"/>
      <c r="B409" s="242"/>
      <c r="C409" s="243"/>
      <c r="D409" s="233" t="s">
        <v>139</v>
      </c>
      <c r="E409" s="244" t="s">
        <v>1</v>
      </c>
      <c r="F409" s="245" t="s">
        <v>638</v>
      </c>
      <c r="G409" s="243"/>
      <c r="H409" s="246">
        <v>64.75</v>
      </c>
      <c r="I409" s="247"/>
      <c r="J409" s="243"/>
      <c r="K409" s="243"/>
      <c r="L409" s="248"/>
      <c r="M409" s="249"/>
      <c r="N409" s="250"/>
      <c r="O409" s="250"/>
      <c r="P409" s="250"/>
      <c r="Q409" s="250"/>
      <c r="R409" s="250"/>
      <c r="S409" s="250"/>
      <c r="T409" s="251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2" t="s">
        <v>139</v>
      </c>
      <c r="AU409" s="252" t="s">
        <v>88</v>
      </c>
      <c r="AV409" s="14" t="s">
        <v>88</v>
      </c>
      <c r="AW409" s="14" t="s">
        <v>32</v>
      </c>
      <c r="AX409" s="14" t="s">
        <v>78</v>
      </c>
      <c r="AY409" s="252" t="s">
        <v>130</v>
      </c>
    </row>
    <row r="410" s="15" customFormat="1">
      <c r="A410" s="15"/>
      <c r="B410" s="253"/>
      <c r="C410" s="254"/>
      <c r="D410" s="233" t="s">
        <v>139</v>
      </c>
      <c r="E410" s="255" t="s">
        <v>1</v>
      </c>
      <c r="F410" s="256" t="s">
        <v>142</v>
      </c>
      <c r="G410" s="254"/>
      <c r="H410" s="257">
        <v>64.75</v>
      </c>
      <c r="I410" s="258"/>
      <c r="J410" s="254"/>
      <c r="K410" s="254"/>
      <c r="L410" s="259"/>
      <c r="M410" s="260"/>
      <c r="N410" s="261"/>
      <c r="O410" s="261"/>
      <c r="P410" s="261"/>
      <c r="Q410" s="261"/>
      <c r="R410" s="261"/>
      <c r="S410" s="261"/>
      <c r="T410" s="262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3" t="s">
        <v>139</v>
      </c>
      <c r="AU410" s="263" t="s">
        <v>88</v>
      </c>
      <c r="AV410" s="15" t="s">
        <v>137</v>
      </c>
      <c r="AW410" s="15" t="s">
        <v>32</v>
      </c>
      <c r="AX410" s="15" t="s">
        <v>86</v>
      </c>
      <c r="AY410" s="263" t="s">
        <v>130</v>
      </c>
    </row>
    <row r="411" s="2" customFormat="1" ht="16.5" customHeight="1">
      <c r="A411" s="38"/>
      <c r="B411" s="39"/>
      <c r="C411" s="218" t="s">
        <v>639</v>
      </c>
      <c r="D411" s="218" t="s">
        <v>132</v>
      </c>
      <c r="E411" s="219" t="s">
        <v>640</v>
      </c>
      <c r="F411" s="220" t="s">
        <v>641</v>
      </c>
      <c r="G411" s="221" t="s">
        <v>166</v>
      </c>
      <c r="H411" s="222">
        <v>96.599999999999994</v>
      </c>
      <c r="I411" s="223"/>
      <c r="J411" s="224">
        <f>ROUND(I411*H411,2)</f>
        <v>0</v>
      </c>
      <c r="K411" s="220" t="s">
        <v>136</v>
      </c>
      <c r="L411" s="44"/>
      <c r="M411" s="225" t="s">
        <v>1</v>
      </c>
      <c r="N411" s="226" t="s">
        <v>43</v>
      </c>
      <c r="O411" s="91"/>
      <c r="P411" s="227">
        <f>O411*H411</f>
        <v>0</v>
      </c>
      <c r="Q411" s="227">
        <v>0</v>
      </c>
      <c r="R411" s="227">
        <f>Q411*H411</f>
        <v>0</v>
      </c>
      <c r="S411" s="227">
        <v>0</v>
      </c>
      <c r="T411" s="228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9" t="s">
        <v>137</v>
      </c>
      <c r="AT411" s="229" t="s">
        <v>132</v>
      </c>
      <c r="AU411" s="229" t="s">
        <v>88</v>
      </c>
      <c r="AY411" s="17" t="s">
        <v>130</v>
      </c>
      <c r="BE411" s="230">
        <f>IF(N411="základní",J411,0)</f>
        <v>0</v>
      </c>
      <c r="BF411" s="230">
        <f>IF(N411="snížená",J411,0)</f>
        <v>0</v>
      </c>
      <c r="BG411" s="230">
        <f>IF(N411="zákl. přenesená",J411,0)</f>
        <v>0</v>
      </c>
      <c r="BH411" s="230">
        <f>IF(N411="sníž. přenesená",J411,0)</f>
        <v>0</v>
      </c>
      <c r="BI411" s="230">
        <f>IF(N411="nulová",J411,0)</f>
        <v>0</v>
      </c>
      <c r="BJ411" s="17" t="s">
        <v>86</v>
      </c>
      <c r="BK411" s="230">
        <f>ROUND(I411*H411,2)</f>
        <v>0</v>
      </c>
      <c r="BL411" s="17" t="s">
        <v>137</v>
      </c>
      <c r="BM411" s="229" t="s">
        <v>642</v>
      </c>
    </row>
    <row r="412" s="14" customFormat="1">
      <c r="A412" s="14"/>
      <c r="B412" s="242"/>
      <c r="C412" s="243"/>
      <c r="D412" s="233" t="s">
        <v>139</v>
      </c>
      <c r="E412" s="244" t="s">
        <v>1</v>
      </c>
      <c r="F412" s="245" t="s">
        <v>643</v>
      </c>
      <c r="G412" s="243"/>
      <c r="H412" s="246">
        <v>96.599999999999994</v>
      </c>
      <c r="I412" s="247"/>
      <c r="J412" s="243"/>
      <c r="K412" s="243"/>
      <c r="L412" s="248"/>
      <c r="M412" s="249"/>
      <c r="N412" s="250"/>
      <c r="O412" s="250"/>
      <c r="P412" s="250"/>
      <c r="Q412" s="250"/>
      <c r="R412" s="250"/>
      <c r="S412" s="250"/>
      <c r="T412" s="25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2" t="s">
        <v>139</v>
      </c>
      <c r="AU412" s="252" t="s">
        <v>88</v>
      </c>
      <c r="AV412" s="14" t="s">
        <v>88</v>
      </c>
      <c r="AW412" s="14" t="s">
        <v>32</v>
      </c>
      <c r="AX412" s="14" t="s">
        <v>78</v>
      </c>
      <c r="AY412" s="252" t="s">
        <v>130</v>
      </c>
    </row>
    <row r="413" s="15" customFormat="1">
      <c r="A413" s="15"/>
      <c r="B413" s="253"/>
      <c r="C413" s="254"/>
      <c r="D413" s="233" t="s">
        <v>139</v>
      </c>
      <c r="E413" s="255" t="s">
        <v>1</v>
      </c>
      <c r="F413" s="256" t="s">
        <v>142</v>
      </c>
      <c r="G413" s="254"/>
      <c r="H413" s="257">
        <v>96.599999999999994</v>
      </c>
      <c r="I413" s="258"/>
      <c r="J413" s="254"/>
      <c r="K413" s="254"/>
      <c r="L413" s="259"/>
      <c r="M413" s="260"/>
      <c r="N413" s="261"/>
      <c r="O413" s="261"/>
      <c r="P413" s="261"/>
      <c r="Q413" s="261"/>
      <c r="R413" s="261"/>
      <c r="S413" s="261"/>
      <c r="T413" s="262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3" t="s">
        <v>139</v>
      </c>
      <c r="AU413" s="263" t="s">
        <v>88</v>
      </c>
      <c r="AV413" s="15" t="s">
        <v>137</v>
      </c>
      <c r="AW413" s="15" t="s">
        <v>32</v>
      </c>
      <c r="AX413" s="15" t="s">
        <v>86</v>
      </c>
      <c r="AY413" s="263" t="s">
        <v>130</v>
      </c>
    </row>
    <row r="414" s="2" customFormat="1" ht="24.15" customHeight="1">
      <c r="A414" s="38"/>
      <c r="B414" s="39"/>
      <c r="C414" s="218" t="s">
        <v>644</v>
      </c>
      <c r="D414" s="218" t="s">
        <v>132</v>
      </c>
      <c r="E414" s="219" t="s">
        <v>645</v>
      </c>
      <c r="F414" s="220" t="s">
        <v>646</v>
      </c>
      <c r="G414" s="221" t="s">
        <v>166</v>
      </c>
      <c r="H414" s="222">
        <v>23.600000000000001</v>
      </c>
      <c r="I414" s="223"/>
      <c r="J414" s="224">
        <f>ROUND(I414*H414,2)</f>
        <v>0</v>
      </c>
      <c r="K414" s="220" t="s">
        <v>136</v>
      </c>
      <c r="L414" s="44"/>
      <c r="M414" s="225" t="s">
        <v>1</v>
      </c>
      <c r="N414" s="226" t="s">
        <v>43</v>
      </c>
      <c r="O414" s="91"/>
      <c r="P414" s="227">
        <f>O414*H414</f>
        <v>0</v>
      </c>
      <c r="Q414" s="227">
        <v>0.14321</v>
      </c>
      <c r="R414" s="227">
        <f>Q414*H414</f>
        <v>3.3797560000000004</v>
      </c>
      <c r="S414" s="227">
        <v>0</v>
      </c>
      <c r="T414" s="228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9" t="s">
        <v>137</v>
      </c>
      <c r="AT414" s="229" t="s">
        <v>132</v>
      </c>
      <c r="AU414" s="229" t="s">
        <v>88</v>
      </c>
      <c r="AY414" s="17" t="s">
        <v>130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7" t="s">
        <v>86</v>
      </c>
      <c r="BK414" s="230">
        <f>ROUND(I414*H414,2)</f>
        <v>0</v>
      </c>
      <c r="BL414" s="17" t="s">
        <v>137</v>
      </c>
      <c r="BM414" s="229" t="s">
        <v>647</v>
      </c>
    </row>
    <row r="415" s="14" customFormat="1">
      <c r="A415" s="14"/>
      <c r="B415" s="242"/>
      <c r="C415" s="243"/>
      <c r="D415" s="233" t="s">
        <v>139</v>
      </c>
      <c r="E415" s="244" t="s">
        <v>1</v>
      </c>
      <c r="F415" s="245" t="s">
        <v>648</v>
      </c>
      <c r="G415" s="243"/>
      <c r="H415" s="246">
        <v>23.600000000000001</v>
      </c>
      <c r="I415" s="247"/>
      <c r="J415" s="243"/>
      <c r="K415" s="243"/>
      <c r="L415" s="248"/>
      <c r="M415" s="249"/>
      <c r="N415" s="250"/>
      <c r="O415" s="250"/>
      <c r="P415" s="250"/>
      <c r="Q415" s="250"/>
      <c r="R415" s="250"/>
      <c r="S415" s="250"/>
      <c r="T415" s="25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2" t="s">
        <v>139</v>
      </c>
      <c r="AU415" s="252" t="s">
        <v>88</v>
      </c>
      <c r="AV415" s="14" t="s">
        <v>88</v>
      </c>
      <c r="AW415" s="14" t="s">
        <v>32</v>
      </c>
      <c r="AX415" s="14" t="s">
        <v>78</v>
      </c>
      <c r="AY415" s="252" t="s">
        <v>130</v>
      </c>
    </row>
    <row r="416" s="15" customFormat="1">
      <c r="A416" s="15"/>
      <c r="B416" s="253"/>
      <c r="C416" s="254"/>
      <c r="D416" s="233" t="s">
        <v>139</v>
      </c>
      <c r="E416" s="255" t="s">
        <v>1</v>
      </c>
      <c r="F416" s="256" t="s">
        <v>142</v>
      </c>
      <c r="G416" s="254"/>
      <c r="H416" s="257">
        <v>23.600000000000001</v>
      </c>
      <c r="I416" s="258"/>
      <c r="J416" s="254"/>
      <c r="K416" s="254"/>
      <c r="L416" s="259"/>
      <c r="M416" s="260"/>
      <c r="N416" s="261"/>
      <c r="O416" s="261"/>
      <c r="P416" s="261"/>
      <c r="Q416" s="261"/>
      <c r="R416" s="261"/>
      <c r="S416" s="261"/>
      <c r="T416" s="262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3" t="s">
        <v>139</v>
      </c>
      <c r="AU416" s="263" t="s">
        <v>88</v>
      </c>
      <c r="AV416" s="15" t="s">
        <v>137</v>
      </c>
      <c r="AW416" s="15" t="s">
        <v>32</v>
      </c>
      <c r="AX416" s="15" t="s">
        <v>86</v>
      </c>
      <c r="AY416" s="263" t="s">
        <v>130</v>
      </c>
    </row>
    <row r="417" s="2" customFormat="1" ht="16.5" customHeight="1">
      <c r="A417" s="38"/>
      <c r="B417" s="39"/>
      <c r="C417" s="264" t="s">
        <v>649</v>
      </c>
      <c r="D417" s="264" t="s">
        <v>219</v>
      </c>
      <c r="E417" s="265" t="s">
        <v>650</v>
      </c>
      <c r="F417" s="266" t="s">
        <v>651</v>
      </c>
      <c r="G417" s="267" t="s">
        <v>166</v>
      </c>
      <c r="H417" s="268">
        <v>24.071999999999999</v>
      </c>
      <c r="I417" s="269"/>
      <c r="J417" s="270">
        <f>ROUND(I417*H417,2)</f>
        <v>0</v>
      </c>
      <c r="K417" s="266" t="s">
        <v>136</v>
      </c>
      <c r="L417" s="271"/>
      <c r="M417" s="272" t="s">
        <v>1</v>
      </c>
      <c r="N417" s="273" t="s">
        <v>43</v>
      </c>
      <c r="O417" s="91"/>
      <c r="P417" s="227">
        <f>O417*H417</f>
        <v>0</v>
      </c>
      <c r="Q417" s="227">
        <v>0.10199999999999999</v>
      </c>
      <c r="R417" s="227">
        <f>Q417*H417</f>
        <v>2.4553439999999997</v>
      </c>
      <c r="S417" s="227">
        <v>0</v>
      </c>
      <c r="T417" s="228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9" t="s">
        <v>174</v>
      </c>
      <c r="AT417" s="229" t="s">
        <v>219</v>
      </c>
      <c r="AU417" s="229" t="s">
        <v>88</v>
      </c>
      <c r="AY417" s="17" t="s">
        <v>130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17" t="s">
        <v>86</v>
      </c>
      <c r="BK417" s="230">
        <f>ROUND(I417*H417,2)</f>
        <v>0</v>
      </c>
      <c r="BL417" s="17" t="s">
        <v>137</v>
      </c>
      <c r="BM417" s="229" t="s">
        <v>652</v>
      </c>
    </row>
    <row r="418" s="14" customFormat="1">
      <c r="A418" s="14"/>
      <c r="B418" s="242"/>
      <c r="C418" s="243"/>
      <c r="D418" s="233" t="s">
        <v>139</v>
      </c>
      <c r="E418" s="243"/>
      <c r="F418" s="245" t="s">
        <v>653</v>
      </c>
      <c r="G418" s="243"/>
      <c r="H418" s="246">
        <v>24.071999999999999</v>
      </c>
      <c r="I418" s="247"/>
      <c r="J418" s="243"/>
      <c r="K418" s="243"/>
      <c r="L418" s="248"/>
      <c r="M418" s="249"/>
      <c r="N418" s="250"/>
      <c r="O418" s="250"/>
      <c r="P418" s="250"/>
      <c r="Q418" s="250"/>
      <c r="R418" s="250"/>
      <c r="S418" s="250"/>
      <c r="T418" s="25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2" t="s">
        <v>139</v>
      </c>
      <c r="AU418" s="252" t="s">
        <v>88</v>
      </c>
      <c r="AV418" s="14" t="s">
        <v>88</v>
      </c>
      <c r="AW418" s="14" t="s">
        <v>4</v>
      </c>
      <c r="AX418" s="14" t="s">
        <v>86</v>
      </c>
      <c r="AY418" s="252" t="s">
        <v>130</v>
      </c>
    </row>
    <row r="419" s="2" customFormat="1" ht="33" customHeight="1">
      <c r="A419" s="38"/>
      <c r="B419" s="39"/>
      <c r="C419" s="218" t="s">
        <v>654</v>
      </c>
      <c r="D419" s="218" t="s">
        <v>132</v>
      </c>
      <c r="E419" s="219" t="s">
        <v>655</v>
      </c>
      <c r="F419" s="220" t="s">
        <v>656</v>
      </c>
      <c r="G419" s="221" t="s">
        <v>166</v>
      </c>
      <c r="H419" s="222">
        <v>12.960000000000001</v>
      </c>
      <c r="I419" s="223"/>
      <c r="J419" s="224">
        <f>ROUND(I419*H419,2)</f>
        <v>0</v>
      </c>
      <c r="K419" s="220" t="s">
        <v>136</v>
      </c>
      <c r="L419" s="44"/>
      <c r="M419" s="225" t="s">
        <v>1</v>
      </c>
      <c r="N419" s="226" t="s">
        <v>43</v>
      </c>
      <c r="O419" s="91"/>
      <c r="P419" s="227">
        <f>O419*H419</f>
        <v>0</v>
      </c>
      <c r="Q419" s="227">
        <v>0.11934</v>
      </c>
      <c r="R419" s="227">
        <f>Q419*H419</f>
        <v>1.5466464000000002</v>
      </c>
      <c r="S419" s="227">
        <v>0</v>
      </c>
      <c r="T419" s="228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9" t="s">
        <v>137</v>
      </c>
      <c r="AT419" s="229" t="s">
        <v>132</v>
      </c>
      <c r="AU419" s="229" t="s">
        <v>88</v>
      </c>
      <c r="AY419" s="17" t="s">
        <v>130</v>
      </c>
      <c r="BE419" s="230">
        <f>IF(N419="základní",J419,0)</f>
        <v>0</v>
      </c>
      <c r="BF419" s="230">
        <f>IF(N419="snížená",J419,0)</f>
        <v>0</v>
      </c>
      <c r="BG419" s="230">
        <f>IF(N419="zákl. přenesená",J419,0)</f>
        <v>0</v>
      </c>
      <c r="BH419" s="230">
        <f>IF(N419="sníž. přenesená",J419,0)</f>
        <v>0</v>
      </c>
      <c r="BI419" s="230">
        <f>IF(N419="nulová",J419,0)</f>
        <v>0</v>
      </c>
      <c r="BJ419" s="17" t="s">
        <v>86</v>
      </c>
      <c r="BK419" s="230">
        <f>ROUND(I419*H419,2)</f>
        <v>0</v>
      </c>
      <c r="BL419" s="17" t="s">
        <v>137</v>
      </c>
      <c r="BM419" s="229" t="s">
        <v>657</v>
      </c>
    </row>
    <row r="420" s="14" customFormat="1">
      <c r="A420" s="14"/>
      <c r="B420" s="242"/>
      <c r="C420" s="243"/>
      <c r="D420" s="233" t="s">
        <v>139</v>
      </c>
      <c r="E420" s="244" t="s">
        <v>1</v>
      </c>
      <c r="F420" s="245" t="s">
        <v>658</v>
      </c>
      <c r="G420" s="243"/>
      <c r="H420" s="246">
        <v>12.960000000000001</v>
      </c>
      <c r="I420" s="247"/>
      <c r="J420" s="243"/>
      <c r="K420" s="243"/>
      <c r="L420" s="248"/>
      <c r="M420" s="249"/>
      <c r="N420" s="250"/>
      <c r="O420" s="250"/>
      <c r="P420" s="250"/>
      <c r="Q420" s="250"/>
      <c r="R420" s="250"/>
      <c r="S420" s="250"/>
      <c r="T420" s="251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2" t="s">
        <v>139</v>
      </c>
      <c r="AU420" s="252" t="s">
        <v>88</v>
      </c>
      <c r="AV420" s="14" t="s">
        <v>88</v>
      </c>
      <c r="AW420" s="14" t="s">
        <v>32</v>
      </c>
      <c r="AX420" s="14" t="s">
        <v>78</v>
      </c>
      <c r="AY420" s="252" t="s">
        <v>130</v>
      </c>
    </row>
    <row r="421" s="15" customFormat="1">
      <c r="A421" s="15"/>
      <c r="B421" s="253"/>
      <c r="C421" s="254"/>
      <c r="D421" s="233" t="s">
        <v>139</v>
      </c>
      <c r="E421" s="255" t="s">
        <v>1</v>
      </c>
      <c r="F421" s="256" t="s">
        <v>142</v>
      </c>
      <c r="G421" s="254"/>
      <c r="H421" s="257">
        <v>12.960000000000001</v>
      </c>
      <c r="I421" s="258"/>
      <c r="J421" s="254"/>
      <c r="K421" s="254"/>
      <c r="L421" s="259"/>
      <c r="M421" s="260"/>
      <c r="N421" s="261"/>
      <c r="O421" s="261"/>
      <c r="P421" s="261"/>
      <c r="Q421" s="261"/>
      <c r="R421" s="261"/>
      <c r="S421" s="261"/>
      <c r="T421" s="262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63" t="s">
        <v>139</v>
      </c>
      <c r="AU421" s="263" t="s">
        <v>88</v>
      </c>
      <c r="AV421" s="15" t="s">
        <v>137</v>
      </c>
      <c r="AW421" s="15" t="s">
        <v>32</v>
      </c>
      <c r="AX421" s="15" t="s">
        <v>86</v>
      </c>
      <c r="AY421" s="263" t="s">
        <v>130</v>
      </c>
    </row>
    <row r="422" s="2" customFormat="1" ht="16.5" customHeight="1">
      <c r="A422" s="38"/>
      <c r="B422" s="39"/>
      <c r="C422" s="264" t="s">
        <v>659</v>
      </c>
      <c r="D422" s="264" t="s">
        <v>219</v>
      </c>
      <c r="E422" s="265" t="s">
        <v>660</v>
      </c>
      <c r="F422" s="266" t="s">
        <v>661</v>
      </c>
      <c r="G422" s="267" t="s">
        <v>166</v>
      </c>
      <c r="H422" s="268">
        <v>13.218999999999999</v>
      </c>
      <c r="I422" s="269"/>
      <c r="J422" s="270">
        <f>ROUND(I422*H422,2)</f>
        <v>0</v>
      </c>
      <c r="K422" s="266" t="s">
        <v>136</v>
      </c>
      <c r="L422" s="271"/>
      <c r="M422" s="272" t="s">
        <v>1</v>
      </c>
      <c r="N422" s="273" t="s">
        <v>43</v>
      </c>
      <c r="O422" s="91"/>
      <c r="P422" s="227">
        <f>O422*H422</f>
        <v>0</v>
      </c>
      <c r="Q422" s="227">
        <v>0.056120000000000003</v>
      </c>
      <c r="R422" s="227">
        <f>Q422*H422</f>
        <v>0.74185027999999997</v>
      </c>
      <c r="S422" s="227">
        <v>0</v>
      </c>
      <c r="T422" s="22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9" t="s">
        <v>174</v>
      </c>
      <c r="AT422" s="229" t="s">
        <v>219</v>
      </c>
      <c r="AU422" s="229" t="s">
        <v>88</v>
      </c>
      <c r="AY422" s="17" t="s">
        <v>130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86</v>
      </c>
      <c r="BK422" s="230">
        <f>ROUND(I422*H422,2)</f>
        <v>0</v>
      </c>
      <c r="BL422" s="17" t="s">
        <v>137</v>
      </c>
      <c r="BM422" s="229" t="s">
        <v>662</v>
      </c>
    </row>
    <row r="423" s="14" customFormat="1">
      <c r="A423" s="14"/>
      <c r="B423" s="242"/>
      <c r="C423" s="243"/>
      <c r="D423" s="233" t="s">
        <v>139</v>
      </c>
      <c r="E423" s="243"/>
      <c r="F423" s="245" t="s">
        <v>663</v>
      </c>
      <c r="G423" s="243"/>
      <c r="H423" s="246">
        <v>13.218999999999999</v>
      </c>
      <c r="I423" s="247"/>
      <c r="J423" s="243"/>
      <c r="K423" s="243"/>
      <c r="L423" s="248"/>
      <c r="M423" s="249"/>
      <c r="N423" s="250"/>
      <c r="O423" s="250"/>
      <c r="P423" s="250"/>
      <c r="Q423" s="250"/>
      <c r="R423" s="250"/>
      <c r="S423" s="250"/>
      <c r="T423" s="251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2" t="s">
        <v>139</v>
      </c>
      <c r="AU423" s="252" t="s">
        <v>88</v>
      </c>
      <c r="AV423" s="14" t="s">
        <v>88</v>
      </c>
      <c r="AW423" s="14" t="s">
        <v>4</v>
      </c>
      <c r="AX423" s="14" t="s">
        <v>86</v>
      </c>
      <c r="AY423" s="252" t="s">
        <v>130</v>
      </c>
    </row>
    <row r="424" s="2" customFormat="1" ht="24.15" customHeight="1">
      <c r="A424" s="38"/>
      <c r="B424" s="39"/>
      <c r="C424" s="218" t="s">
        <v>664</v>
      </c>
      <c r="D424" s="218" t="s">
        <v>132</v>
      </c>
      <c r="E424" s="219" t="s">
        <v>665</v>
      </c>
      <c r="F424" s="220" t="s">
        <v>666</v>
      </c>
      <c r="G424" s="221" t="s">
        <v>166</v>
      </c>
      <c r="H424" s="222">
        <v>17</v>
      </c>
      <c r="I424" s="223"/>
      <c r="J424" s="224">
        <f>ROUND(I424*H424,2)</f>
        <v>0</v>
      </c>
      <c r="K424" s="220" t="s">
        <v>136</v>
      </c>
      <c r="L424" s="44"/>
      <c r="M424" s="225" t="s">
        <v>1</v>
      </c>
      <c r="N424" s="226" t="s">
        <v>43</v>
      </c>
      <c r="O424" s="91"/>
      <c r="P424" s="227">
        <f>O424*H424</f>
        <v>0</v>
      </c>
      <c r="Q424" s="227">
        <v>0.10095</v>
      </c>
      <c r="R424" s="227">
        <f>Q424*H424</f>
        <v>1.7161500000000001</v>
      </c>
      <c r="S424" s="227">
        <v>0</v>
      </c>
      <c r="T424" s="228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9" t="s">
        <v>137</v>
      </c>
      <c r="AT424" s="229" t="s">
        <v>132</v>
      </c>
      <c r="AU424" s="229" t="s">
        <v>88</v>
      </c>
      <c r="AY424" s="17" t="s">
        <v>130</v>
      </c>
      <c r="BE424" s="230">
        <f>IF(N424="základní",J424,0)</f>
        <v>0</v>
      </c>
      <c r="BF424" s="230">
        <f>IF(N424="snížená",J424,0)</f>
        <v>0</v>
      </c>
      <c r="BG424" s="230">
        <f>IF(N424="zákl. přenesená",J424,0)</f>
        <v>0</v>
      </c>
      <c r="BH424" s="230">
        <f>IF(N424="sníž. přenesená",J424,0)</f>
        <v>0</v>
      </c>
      <c r="BI424" s="230">
        <f>IF(N424="nulová",J424,0)</f>
        <v>0</v>
      </c>
      <c r="BJ424" s="17" t="s">
        <v>86</v>
      </c>
      <c r="BK424" s="230">
        <f>ROUND(I424*H424,2)</f>
        <v>0</v>
      </c>
      <c r="BL424" s="17" t="s">
        <v>137</v>
      </c>
      <c r="BM424" s="229" t="s">
        <v>667</v>
      </c>
    </row>
    <row r="425" s="14" customFormat="1">
      <c r="A425" s="14"/>
      <c r="B425" s="242"/>
      <c r="C425" s="243"/>
      <c r="D425" s="233" t="s">
        <v>139</v>
      </c>
      <c r="E425" s="244" t="s">
        <v>1</v>
      </c>
      <c r="F425" s="245" t="s">
        <v>668</v>
      </c>
      <c r="G425" s="243"/>
      <c r="H425" s="246">
        <v>17</v>
      </c>
      <c r="I425" s="247"/>
      <c r="J425" s="243"/>
      <c r="K425" s="243"/>
      <c r="L425" s="248"/>
      <c r="M425" s="249"/>
      <c r="N425" s="250"/>
      <c r="O425" s="250"/>
      <c r="P425" s="250"/>
      <c r="Q425" s="250"/>
      <c r="R425" s="250"/>
      <c r="S425" s="250"/>
      <c r="T425" s="25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2" t="s">
        <v>139</v>
      </c>
      <c r="AU425" s="252" t="s">
        <v>88</v>
      </c>
      <c r="AV425" s="14" t="s">
        <v>88</v>
      </c>
      <c r="AW425" s="14" t="s">
        <v>32</v>
      </c>
      <c r="AX425" s="14" t="s">
        <v>78</v>
      </c>
      <c r="AY425" s="252" t="s">
        <v>130</v>
      </c>
    </row>
    <row r="426" s="15" customFormat="1">
      <c r="A426" s="15"/>
      <c r="B426" s="253"/>
      <c r="C426" s="254"/>
      <c r="D426" s="233" t="s">
        <v>139</v>
      </c>
      <c r="E426" s="255" t="s">
        <v>1</v>
      </c>
      <c r="F426" s="256" t="s">
        <v>142</v>
      </c>
      <c r="G426" s="254"/>
      <c r="H426" s="257">
        <v>17</v>
      </c>
      <c r="I426" s="258"/>
      <c r="J426" s="254"/>
      <c r="K426" s="254"/>
      <c r="L426" s="259"/>
      <c r="M426" s="260"/>
      <c r="N426" s="261"/>
      <c r="O426" s="261"/>
      <c r="P426" s="261"/>
      <c r="Q426" s="261"/>
      <c r="R426" s="261"/>
      <c r="S426" s="261"/>
      <c r="T426" s="262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3" t="s">
        <v>139</v>
      </c>
      <c r="AU426" s="263" t="s">
        <v>88</v>
      </c>
      <c r="AV426" s="15" t="s">
        <v>137</v>
      </c>
      <c r="AW426" s="15" t="s">
        <v>32</v>
      </c>
      <c r="AX426" s="15" t="s">
        <v>86</v>
      </c>
      <c r="AY426" s="263" t="s">
        <v>130</v>
      </c>
    </row>
    <row r="427" s="2" customFormat="1" ht="16.5" customHeight="1">
      <c r="A427" s="38"/>
      <c r="B427" s="39"/>
      <c r="C427" s="264" t="s">
        <v>669</v>
      </c>
      <c r="D427" s="264" t="s">
        <v>219</v>
      </c>
      <c r="E427" s="265" t="s">
        <v>670</v>
      </c>
      <c r="F427" s="266" t="s">
        <v>671</v>
      </c>
      <c r="G427" s="267" t="s">
        <v>166</v>
      </c>
      <c r="H427" s="268">
        <v>17.34</v>
      </c>
      <c r="I427" s="269"/>
      <c r="J427" s="270">
        <f>ROUND(I427*H427,2)</f>
        <v>0</v>
      </c>
      <c r="K427" s="266" t="s">
        <v>136</v>
      </c>
      <c r="L427" s="271"/>
      <c r="M427" s="272" t="s">
        <v>1</v>
      </c>
      <c r="N427" s="273" t="s">
        <v>43</v>
      </c>
      <c r="O427" s="91"/>
      <c r="P427" s="227">
        <f>O427*H427</f>
        <v>0</v>
      </c>
      <c r="Q427" s="227">
        <v>0.028000000000000001</v>
      </c>
      <c r="R427" s="227">
        <f>Q427*H427</f>
        <v>0.48552000000000001</v>
      </c>
      <c r="S427" s="227">
        <v>0</v>
      </c>
      <c r="T427" s="228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9" t="s">
        <v>174</v>
      </c>
      <c r="AT427" s="229" t="s">
        <v>219</v>
      </c>
      <c r="AU427" s="229" t="s">
        <v>88</v>
      </c>
      <c r="AY427" s="17" t="s">
        <v>130</v>
      </c>
      <c r="BE427" s="230">
        <f>IF(N427="základní",J427,0)</f>
        <v>0</v>
      </c>
      <c r="BF427" s="230">
        <f>IF(N427="snížená",J427,0)</f>
        <v>0</v>
      </c>
      <c r="BG427" s="230">
        <f>IF(N427="zákl. přenesená",J427,0)</f>
        <v>0</v>
      </c>
      <c r="BH427" s="230">
        <f>IF(N427="sníž. přenesená",J427,0)</f>
        <v>0</v>
      </c>
      <c r="BI427" s="230">
        <f>IF(N427="nulová",J427,0)</f>
        <v>0</v>
      </c>
      <c r="BJ427" s="17" t="s">
        <v>86</v>
      </c>
      <c r="BK427" s="230">
        <f>ROUND(I427*H427,2)</f>
        <v>0</v>
      </c>
      <c r="BL427" s="17" t="s">
        <v>137</v>
      </c>
      <c r="BM427" s="229" t="s">
        <v>672</v>
      </c>
    </row>
    <row r="428" s="14" customFormat="1">
      <c r="A428" s="14"/>
      <c r="B428" s="242"/>
      <c r="C428" s="243"/>
      <c r="D428" s="233" t="s">
        <v>139</v>
      </c>
      <c r="E428" s="243"/>
      <c r="F428" s="245" t="s">
        <v>673</v>
      </c>
      <c r="G428" s="243"/>
      <c r="H428" s="246">
        <v>17.34</v>
      </c>
      <c r="I428" s="247"/>
      <c r="J428" s="243"/>
      <c r="K428" s="243"/>
      <c r="L428" s="248"/>
      <c r="M428" s="249"/>
      <c r="N428" s="250"/>
      <c r="O428" s="250"/>
      <c r="P428" s="250"/>
      <c r="Q428" s="250"/>
      <c r="R428" s="250"/>
      <c r="S428" s="250"/>
      <c r="T428" s="251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2" t="s">
        <v>139</v>
      </c>
      <c r="AU428" s="252" t="s">
        <v>88</v>
      </c>
      <c r="AV428" s="14" t="s">
        <v>88</v>
      </c>
      <c r="AW428" s="14" t="s">
        <v>4</v>
      </c>
      <c r="AX428" s="14" t="s">
        <v>86</v>
      </c>
      <c r="AY428" s="252" t="s">
        <v>130</v>
      </c>
    </row>
    <row r="429" s="2" customFormat="1" ht="24.15" customHeight="1">
      <c r="A429" s="38"/>
      <c r="B429" s="39"/>
      <c r="C429" s="218" t="s">
        <v>674</v>
      </c>
      <c r="D429" s="218" t="s">
        <v>132</v>
      </c>
      <c r="E429" s="219" t="s">
        <v>675</v>
      </c>
      <c r="F429" s="220" t="s">
        <v>676</v>
      </c>
      <c r="G429" s="221" t="s">
        <v>192</v>
      </c>
      <c r="H429" s="222">
        <v>1.599</v>
      </c>
      <c r="I429" s="223"/>
      <c r="J429" s="224">
        <f>ROUND(I429*H429,2)</f>
        <v>0</v>
      </c>
      <c r="K429" s="220" t="s">
        <v>136</v>
      </c>
      <c r="L429" s="44"/>
      <c r="M429" s="225" t="s">
        <v>1</v>
      </c>
      <c r="N429" s="226" t="s">
        <v>43</v>
      </c>
      <c r="O429" s="91"/>
      <c r="P429" s="227">
        <f>O429*H429</f>
        <v>0</v>
      </c>
      <c r="Q429" s="227">
        <v>2.2563399999999998</v>
      </c>
      <c r="R429" s="227">
        <f>Q429*H429</f>
        <v>3.6078876599999998</v>
      </c>
      <c r="S429" s="227">
        <v>0</v>
      </c>
      <c r="T429" s="228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9" t="s">
        <v>137</v>
      </c>
      <c r="AT429" s="229" t="s">
        <v>132</v>
      </c>
      <c r="AU429" s="229" t="s">
        <v>88</v>
      </c>
      <c r="AY429" s="17" t="s">
        <v>130</v>
      </c>
      <c r="BE429" s="230">
        <f>IF(N429="základní",J429,0)</f>
        <v>0</v>
      </c>
      <c r="BF429" s="230">
        <f>IF(N429="snížená",J429,0)</f>
        <v>0</v>
      </c>
      <c r="BG429" s="230">
        <f>IF(N429="zákl. přenesená",J429,0)</f>
        <v>0</v>
      </c>
      <c r="BH429" s="230">
        <f>IF(N429="sníž. přenesená",J429,0)</f>
        <v>0</v>
      </c>
      <c r="BI429" s="230">
        <f>IF(N429="nulová",J429,0)</f>
        <v>0</v>
      </c>
      <c r="BJ429" s="17" t="s">
        <v>86</v>
      </c>
      <c r="BK429" s="230">
        <f>ROUND(I429*H429,2)</f>
        <v>0</v>
      </c>
      <c r="BL429" s="17" t="s">
        <v>137</v>
      </c>
      <c r="BM429" s="229" t="s">
        <v>677</v>
      </c>
    </row>
    <row r="430" s="14" customFormat="1">
      <c r="A430" s="14"/>
      <c r="B430" s="242"/>
      <c r="C430" s="243"/>
      <c r="D430" s="233" t="s">
        <v>139</v>
      </c>
      <c r="E430" s="244" t="s">
        <v>1</v>
      </c>
      <c r="F430" s="245" t="s">
        <v>678</v>
      </c>
      <c r="G430" s="243"/>
      <c r="H430" s="246">
        <v>1.0620000000000001</v>
      </c>
      <c r="I430" s="247"/>
      <c r="J430" s="243"/>
      <c r="K430" s="243"/>
      <c r="L430" s="248"/>
      <c r="M430" s="249"/>
      <c r="N430" s="250"/>
      <c r="O430" s="250"/>
      <c r="P430" s="250"/>
      <c r="Q430" s="250"/>
      <c r="R430" s="250"/>
      <c r="S430" s="250"/>
      <c r="T430" s="25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2" t="s">
        <v>139</v>
      </c>
      <c r="AU430" s="252" t="s">
        <v>88</v>
      </c>
      <c r="AV430" s="14" t="s">
        <v>88</v>
      </c>
      <c r="AW430" s="14" t="s">
        <v>32</v>
      </c>
      <c r="AX430" s="14" t="s">
        <v>78</v>
      </c>
      <c r="AY430" s="252" t="s">
        <v>130</v>
      </c>
    </row>
    <row r="431" s="14" customFormat="1">
      <c r="A431" s="14"/>
      <c r="B431" s="242"/>
      <c r="C431" s="243"/>
      <c r="D431" s="233" t="s">
        <v>139</v>
      </c>
      <c r="E431" s="244" t="s">
        <v>1</v>
      </c>
      <c r="F431" s="245" t="s">
        <v>679</v>
      </c>
      <c r="G431" s="243"/>
      <c r="H431" s="246">
        <v>0.32400000000000001</v>
      </c>
      <c r="I431" s="247"/>
      <c r="J431" s="243"/>
      <c r="K431" s="243"/>
      <c r="L431" s="248"/>
      <c r="M431" s="249"/>
      <c r="N431" s="250"/>
      <c r="O431" s="250"/>
      <c r="P431" s="250"/>
      <c r="Q431" s="250"/>
      <c r="R431" s="250"/>
      <c r="S431" s="250"/>
      <c r="T431" s="25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2" t="s">
        <v>139</v>
      </c>
      <c r="AU431" s="252" t="s">
        <v>88</v>
      </c>
      <c r="AV431" s="14" t="s">
        <v>88</v>
      </c>
      <c r="AW431" s="14" t="s">
        <v>32</v>
      </c>
      <c r="AX431" s="14" t="s">
        <v>78</v>
      </c>
      <c r="AY431" s="252" t="s">
        <v>130</v>
      </c>
    </row>
    <row r="432" s="14" customFormat="1">
      <c r="A432" s="14"/>
      <c r="B432" s="242"/>
      <c r="C432" s="243"/>
      <c r="D432" s="233" t="s">
        <v>139</v>
      </c>
      <c r="E432" s="244" t="s">
        <v>1</v>
      </c>
      <c r="F432" s="245" t="s">
        <v>680</v>
      </c>
      <c r="G432" s="243"/>
      <c r="H432" s="246">
        <v>0.213</v>
      </c>
      <c r="I432" s="247"/>
      <c r="J432" s="243"/>
      <c r="K432" s="243"/>
      <c r="L432" s="248"/>
      <c r="M432" s="249"/>
      <c r="N432" s="250"/>
      <c r="O432" s="250"/>
      <c r="P432" s="250"/>
      <c r="Q432" s="250"/>
      <c r="R432" s="250"/>
      <c r="S432" s="250"/>
      <c r="T432" s="251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2" t="s">
        <v>139</v>
      </c>
      <c r="AU432" s="252" t="s">
        <v>88</v>
      </c>
      <c r="AV432" s="14" t="s">
        <v>88</v>
      </c>
      <c r="AW432" s="14" t="s">
        <v>32</v>
      </c>
      <c r="AX432" s="14" t="s">
        <v>78</v>
      </c>
      <c r="AY432" s="252" t="s">
        <v>130</v>
      </c>
    </row>
    <row r="433" s="15" customFormat="1">
      <c r="A433" s="15"/>
      <c r="B433" s="253"/>
      <c r="C433" s="254"/>
      <c r="D433" s="233" t="s">
        <v>139</v>
      </c>
      <c r="E433" s="255" t="s">
        <v>1</v>
      </c>
      <c r="F433" s="256" t="s">
        <v>142</v>
      </c>
      <c r="G433" s="254"/>
      <c r="H433" s="257">
        <v>1.5990000000000002</v>
      </c>
      <c r="I433" s="258"/>
      <c r="J433" s="254"/>
      <c r="K433" s="254"/>
      <c r="L433" s="259"/>
      <c r="M433" s="260"/>
      <c r="N433" s="261"/>
      <c r="O433" s="261"/>
      <c r="P433" s="261"/>
      <c r="Q433" s="261"/>
      <c r="R433" s="261"/>
      <c r="S433" s="261"/>
      <c r="T433" s="262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3" t="s">
        <v>139</v>
      </c>
      <c r="AU433" s="263" t="s">
        <v>88</v>
      </c>
      <c r="AV433" s="15" t="s">
        <v>137</v>
      </c>
      <c r="AW433" s="15" t="s">
        <v>32</v>
      </c>
      <c r="AX433" s="15" t="s">
        <v>86</v>
      </c>
      <c r="AY433" s="263" t="s">
        <v>130</v>
      </c>
    </row>
    <row r="434" s="2" customFormat="1" ht="24.15" customHeight="1">
      <c r="A434" s="38"/>
      <c r="B434" s="39"/>
      <c r="C434" s="218" t="s">
        <v>681</v>
      </c>
      <c r="D434" s="218" t="s">
        <v>132</v>
      </c>
      <c r="E434" s="219" t="s">
        <v>682</v>
      </c>
      <c r="F434" s="220" t="s">
        <v>683</v>
      </c>
      <c r="G434" s="221" t="s">
        <v>166</v>
      </c>
      <c r="H434" s="222">
        <v>30.800000000000001</v>
      </c>
      <c r="I434" s="223"/>
      <c r="J434" s="224">
        <f>ROUND(I434*H434,2)</f>
        <v>0</v>
      </c>
      <c r="K434" s="220" t="s">
        <v>136</v>
      </c>
      <c r="L434" s="44"/>
      <c r="M434" s="225" t="s">
        <v>1</v>
      </c>
      <c r="N434" s="226" t="s">
        <v>43</v>
      </c>
      <c r="O434" s="91"/>
      <c r="P434" s="227">
        <f>O434*H434</f>
        <v>0</v>
      </c>
      <c r="Q434" s="227">
        <v>0</v>
      </c>
      <c r="R434" s="227">
        <f>Q434*H434</f>
        <v>0</v>
      </c>
      <c r="S434" s="227">
        <v>0</v>
      </c>
      <c r="T434" s="228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9" t="s">
        <v>137</v>
      </c>
      <c r="AT434" s="229" t="s">
        <v>132</v>
      </c>
      <c r="AU434" s="229" t="s">
        <v>88</v>
      </c>
      <c r="AY434" s="17" t="s">
        <v>130</v>
      </c>
      <c r="BE434" s="230">
        <f>IF(N434="základní",J434,0)</f>
        <v>0</v>
      </c>
      <c r="BF434" s="230">
        <f>IF(N434="snížená",J434,0)</f>
        <v>0</v>
      </c>
      <c r="BG434" s="230">
        <f>IF(N434="zákl. přenesená",J434,0)</f>
        <v>0</v>
      </c>
      <c r="BH434" s="230">
        <f>IF(N434="sníž. přenesená",J434,0)</f>
        <v>0</v>
      </c>
      <c r="BI434" s="230">
        <f>IF(N434="nulová",J434,0)</f>
        <v>0</v>
      </c>
      <c r="BJ434" s="17" t="s">
        <v>86</v>
      </c>
      <c r="BK434" s="230">
        <f>ROUND(I434*H434,2)</f>
        <v>0</v>
      </c>
      <c r="BL434" s="17" t="s">
        <v>137</v>
      </c>
      <c r="BM434" s="229" t="s">
        <v>684</v>
      </c>
    </row>
    <row r="435" s="13" customFormat="1">
      <c r="A435" s="13"/>
      <c r="B435" s="231"/>
      <c r="C435" s="232"/>
      <c r="D435" s="233" t="s">
        <v>139</v>
      </c>
      <c r="E435" s="234" t="s">
        <v>1</v>
      </c>
      <c r="F435" s="235" t="s">
        <v>685</v>
      </c>
      <c r="G435" s="232"/>
      <c r="H435" s="234" t="s">
        <v>1</v>
      </c>
      <c r="I435" s="236"/>
      <c r="J435" s="232"/>
      <c r="K435" s="232"/>
      <c r="L435" s="237"/>
      <c r="M435" s="238"/>
      <c r="N435" s="239"/>
      <c r="O435" s="239"/>
      <c r="P435" s="239"/>
      <c r="Q435" s="239"/>
      <c r="R435" s="239"/>
      <c r="S435" s="239"/>
      <c r="T435" s="24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1" t="s">
        <v>139</v>
      </c>
      <c r="AU435" s="241" t="s">
        <v>88</v>
      </c>
      <c r="AV435" s="13" t="s">
        <v>86</v>
      </c>
      <c r="AW435" s="13" t="s">
        <v>32</v>
      </c>
      <c r="AX435" s="13" t="s">
        <v>78</v>
      </c>
      <c r="AY435" s="241" t="s">
        <v>130</v>
      </c>
    </row>
    <row r="436" s="14" customFormat="1">
      <c r="A436" s="14"/>
      <c r="B436" s="242"/>
      <c r="C436" s="243"/>
      <c r="D436" s="233" t="s">
        <v>139</v>
      </c>
      <c r="E436" s="244" t="s">
        <v>1</v>
      </c>
      <c r="F436" s="245" t="s">
        <v>686</v>
      </c>
      <c r="G436" s="243"/>
      <c r="H436" s="246">
        <v>15.4</v>
      </c>
      <c r="I436" s="247"/>
      <c r="J436" s="243"/>
      <c r="K436" s="243"/>
      <c r="L436" s="248"/>
      <c r="M436" s="249"/>
      <c r="N436" s="250"/>
      <c r="O436" s="250"/>
      <c r="P436" s="250"/>
      <c r="Q436" s="250"/>
      <c r="R436" s="250"/>
      <c r="S436" s="250"/>
      <c r="T436" s="251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2" t="s">
        <v>139</v>
      </c>
      <c r="AU436" s="252" t="s">
        <v>88</v>
      </c>
      <c r="AV436" s="14" t="s">
        <v>88</v>
      </c>
      <c r="AW436" s="14" t="s">
        <v>32</v>
      </c>
      <c r="AX436" s="14" t="s">
        <v>78</v>
      </c>
      <c r="AY436" s="252" t="s">
        <v>130</v>
      </c>
    </row>
    <row r="437" s="13" customFormat="1">
      <c r="A437" s="13"/>
      <c r="B437" s="231"/>
      <c r="C437" s="232"/>
      <c r="D437" s="233" t="s">
        <v>139</v>
      </c>
      <c r="E437" s="234" t="s">
        <v>1</v>
      </c>
      <c r="F437" s="235" t="s">
        <v>687</v>
      </c>
      <c r="G437" s="232"/>
      <c r="H437" s="234" t="s">
        <v>1</v>
      </c>
      <c r="I437" s="236"/>
      <c r="J437" s="232"/>
      <c r="K437" s="232"/>
      <c r="L437" s="237"/>
      <c r="M437" s="238"/>
      <c r="N437" s="239"/>
      <c r="O437" s="239"/>
      <c r="P437" s="239"/>
      <c r="Q437" s="239"/>
      <c r="R437" s="239"/>
      <c r="S437" s="239"/>
      <c r="T437" s="24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1" t="s">
        <v>139</v>
      </c>
      <c r="AU437" s="241" t="s">
        <v>88</v>
      </c>
      <c r="AV437" s="13" t="s">
        <v>86</v>
      </c>
      <c r="AW437" s="13" t="s">
        <v>32</v>
      </c>
      <c r="AX437" s="13" t="s">
        <v>78</v>
      </c>
      <c r="AY437" s="241" t="s">
        <v>130</v>
      </c>
    </row>
    <row r="438" s="14" customFormat="1">
      <c r="A438" s="14"/>
      <c r="B438" s="242"/>
      <c r="C438" s="243"/>
      <c r="D438" s="233" t="s">
        <v>139</v>
      </c>
      <c r="E438" s="244" t="s">
        <v>1</v>
      </c>
      <c r="F438" s="245" t="s">
        <v>686</v>
      </c>
      <c r="G438" s="243"/>
      <c r="H438" s="246">
        <v>15.4</v>
      </c>
      <c r="I438" s="247"/>
      <c r="J438" s="243"/>
      <c r="K438" s="243"/>
      <c r="L438" s="248"/>
      <c r="M438" s="249"/>
      <c r="N438" s="250"/>
      <c r="O438" s="250"/>
      <c r="P438" s="250"/>
      <c r="Q438" s="250"/>
      <c r="R438" s="250"/>
      <c r="S438" s="250"/>
      <c r="T438" s="25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2" t="s">
        <v>139</v>
      </c>
      <c r="AU438" s="252" t="s">
        <v>88</v>
      </c>
      <c r="AV438" s="14" t="s">
        <v>88</v>
      </c>
      <c r="AW438" s="14" t="s">
        <v>32</v>
      </c>
      <c r="AX438" s="14" t="s">
        <v>78</v>
      </c>
      <c r="AY438" s="252" t="s">
        <v>130</v>
      </c>
    </row>
    <row r="439" s="15" customFormat="1">
      <c r="A439" s="15"/>
      <c r="B439" s="253"/>
      <c r="C439" s="254"/>
      <c r="D439" s="233" t="s">
        <v>139</v>
      </c>
      <c r="E439" s="255" t="s">
        <v>1</v>
      </c>
      <c r="F439" s="256" t="s">
        <v>142</v>
      </c>
      <c r="G439" s="254"/>
      <c r="H439" s="257">
        <v>30.800000000000001</v>
      </c>
      <c r="I439" s="258"/>
      <c r="J439" s="254"/>
      <c r="K439" s="254"/>
      <c r="L439" s="259"/>
      <c r="M439" s="260"/>
      <c r="N439" s="261"/>
      <c r="O439" s="261"/>
      <c r="P439" s="261"/>
      <c r="Q439" s="261"/>
      <c r="R439" s="261"/>
      <c r="S439" s="261"/>
      <c r="T439" s="262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3" t="s">
        <v>139</v>
      </c>
      <c r="AU439" s="263" t="s">
        <v>88</v>
      </c>
      <c r="AV439" s="15" t="s">
        <v>137</v>
      </c>
      <c r="AW439" s="15" t="s">
        <v>32</v>
      </c>
      <c r="AX439" s="15" t="s">
        <v>86</v>
      </c>
      <c r="AY439" s="263" t="s">
        <v>130</v>
      </c>
    </row>
    <row r="440" s="2" customFormat="1" ht="24.15" customHeight="1">
      <c r="A440" s="38"/>
      <c r="B440" s="39"/>
      <c r="C440" s="218" t="s">
        <v>688</v>
      </c>
      <c r="D440" s="218" t="s">
        <v>132</v>
      </c>
      <c r="E440" s="219" t="s">
        <v>689</v>
      </c>
      <c r="F440" s="220" t="s">
        <v>690</v>
      </c>
      <c r="G440" s="221" t="s">
        <v>166</v>
      </c>
      <c r="H440" s="222">
        <v>97.299999999999997</v>
      </c>
      <c r="I440" s="223"/>
      <c r="J440" s="224">
        <f>ROUND(I440*H440,2)</f>
        <v>0</v>
      </c>
      <c r="K440" s="220" t="s">
        <v>136</v>
      </c>
      <c r="L440" s="44"/>
      <c r="M440" s="225" t="s">
        <v>1</v>
      </c>
      <c r="N440" s="226" t="s">
        <v>43</v>
      </c>
      <c r="O440" s="91"/>
      <c r="P440" s="227">
        <f>O440*H440</f>
        <v>0</v>
      </c>
      <c r="Q440" s="227">
        <v>9.0000000000000006E-05</v>
      </c>
      <c r="R440" s="227">
        <f>Q440*H440</f>
        <v>0.0087570000000000009</v>
      </c>
      <c r="S440" s="227">
        <v>0</v>
      </c>
      <c r="T440" s="228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9" t="s">
        <v>137</v>
      </c>
      <c r="AT440" s="229" t="s">
        <v>132</v>
      </c>
      <c r="AU440" s="229" t="s">
        <v>88</v>
      </c>
      <c r="AY440" s="17" t="s">
        <v>130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17" t="s">
        <v>86</v>
      </c>
      <c r="BK440" s="230">
        <f>ROUND(I440*H440,2)</f>
        <v>0</v>
      </c>
      <c r="BL440" s="17" t="s">
        <v>137</v>
      </c>
      <c r="BM440" s="229" t="s">
        <v>691</v>
      </c>
    </row>
    <row r="441" s="13" customFormat="1">
      <c r="A441" s="13"/>
      <c r="B441" s="231"/>
      <c r="C441" s="232"/>
      <c r="D441" s="233" t="s">
        <v>139</v>
      </c>
      <c r="E441" s="234" t="s">
        <v>1</v>
      </c>
      <c r="F441" s="235" t="s">
        <v>692</v>
      </c>
      <c r="G441" s="232"/>
      <c r="H441" s="234" t="s">
        <v>1</v>
      </c>
      <c r="I441" s="236"/>
      <c r="J441" s="232"/>
      <c r="K441" s="232"/>
      <c r="L441" s="237"/>
      <c r="M441" s="238"/>
      <c r="N441" s="239"/>
      <c r="O441" s="239"/>
      <c r="P441" s="239"/>
      <c r="Q441" s="239"/>
      <c r="R441" s="239"/>
      <c r="S441" s="239"/>
      <c r="T441" s="24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1" t="s">
        <v>139</v>
      </c>
      <c r="AU441" s="241" t="s">
        <v>88</v>
      </c>
      <c r="AV441" s="13" t="s">
        <v>86</v>
      </c>
      <c r="AW441" s="13" t="s">
        <v>32</v>
      </c>
      <c r="AX441" s="13" t="s">
        <v>78</v>
      </c>
      <c r="AY441" s="241" t="s">
        <v>130</v>
      </c>
    </row>
    <row r="442" s="14" customFormat="1">
      <c r="A442" s="14"/>
      <c r="B442" s="242"/>
      <c r="C442" s="243"/>
      <c r="D442" s="233" t="s">
        <v>139</v>
      </c>
      <c r="E442" s="244" t="s">
        <v>1</v>
      </c>
      <c r="F442" s="245" t="s">
        <v>693</v>
      </c>
      <c r="G442" s="243"/>
      <c r="H442" s="246">
        <v>97.299999999999997</v>
      </c>
      <c r="I442" s="247"/>
      <c r="J442" s="243"/>
      <c r="K442" s="243"/>
      <c r="L442" s="248"/>
      <c r="M442" s="249"/>
      <c r="N442" s="250"/>
      <c r="O442" s="250"/>
      <c r="P442" s="250"/>
      <c r="Q442" s="250"/>
      <c r="R442" s="250"/>
      <c r="S442" s="250"/>
      <c r="T442" s="25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2" t="s">
        <v>139</v>
      </c>
      <c r="AU442" s="252" t="s">
        <v>88</v>
      </c>
      <c r="AV442" s="14" t="s">
        <v>88</v>
      </c>
      <c r="AW442" s="14" t="s">
        <v>32</v>
      </c>
      <c r="AX442" s="14" t="s">
        <v>78</v>
      </c>
      <c r="AY442" s="252" t="s">
        <v>130</v>
      </c>
    </row>
    <row r="443" s="15" customFormat="1">
      <c r="A443" s="15"/>
      <c r="B443" s="253"/>
      <c r="C443" s="254"/>
      <c r="D443" s="233" t="s">
        <v>139</v>
      </c>
      <c r="E443" s="255" t="s">
        <v>1</v>
      </c>
      <c r="F443" s="256" t="s">
        <v>142</v>
      </c>
      <c r="G443" s="254"/>
      <c r="H443" s="257">
        <v>97.299999999999997</v>
      </c>
      <c r="I443" s="258"/>
      <c r="J443" s="254"/>
      <c r="K443" s="254"/>
      <c r="L443" s="259"/>
      <c r="M443" s="260"/>
      <c r="N443" s="261"/>
      <c r="O443" s="261"/>
      <c r="P443" s="261"/>
      <c r="Q443" s="261"/>
      <c r="R443" s="261"/>
      <c r="S443" s="261"/>
      <c r="T443" s="262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3" t="s">
        <v>139</v>
      </c>
      <c r="AU443" s="263" t="s">
        <v>88</v>
      </c>
      <c r="AV443" s="15" t="s">
        <v>137</v>
      </c>
      <c r="AW443" s="15" t="s">
        <v>32</v>
      </c>
      <c r="AX443" s="15" t="s">
        <v>86</v>
      </c>
      <c r="AY443" s="263" t="s">
        <v>130</v>
      </c>
    </row>
    <row r="444" s="2" customFormat="1" ht="24.15" customHeight="1">
      <c r="A444" s="38"/>
      <c r="B444" s="39"/>
      <c r="C444" s="218" t="s">
        <v>694</v>
      </c>
      <c r="D444" s="218" t="s">
        <v>132</v>
      </c>
      <c r="E444" s="219" t="s">
        <v>695</v>
      </c>
      <c r="F444" s="220" t="s">
        <v>696</v>
      </c>
      <c r="G444" s="221" t="s">
        <v>166</v>
      </c>
      <c r="H444" s="222">
        <v>26.5</v>
      </c>
      <c r="I444" s="223"/>
      <c r="J444" s="224">
        <f>ROUND(I444*H444,2)</f>
        <v>0</v>
      </c>
      <c r="K444" s="220" t="s">
        <v>136</v>
      </c>
      <c r="L444" s="44"/>
      <c r="M444" s="225" t="s">
        <v>1</v>
      </c>
      <c r="N444" s="226" t="s">
        <v>43</v>
      </c>
      <c r="O444" s="91"/>
      <c r="P444" s="227">
        <f>O444*H444</f>
        <v>0</v>
      </c>
      <c r="Q444" s="227">
        <v>0</v>
      </c>
      <c r="R444" s="227">
        <f>Q444*H444</f>
        <v>0</v>
      </c>
      <c r="S444" s="227">
        <v>0</v>
      </c>
      <c r="T444" s="228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9" t="s">
        <v>137</v>
      </c>
      <c r="AT444" s="229" t="s">
        <v>132</v>
      </c>
      <c r="AU444" s="229" t="s">
        <v>88</v>
      </c>
      <c r="AY444" s="17" t="s">
        <v>130</v>
      </c>
      <c r="BE444" s="230">
        <f>IF(N444="základní",J444,0)</f>
        <v>0</v>
      </c>
      <c r="BF444" s="230">
        <f>IF(N444="snížená",J444,0)</f>
        <v>0</v>
      </c>
      <c r="BG444" s="230">
        <f>IF(N444="zákl. přenesená",J444,0)</f>
        <v>0</v>
      </c>
      <c r="BH444" s="230">
        <f>IF(N444="sníž. přenesená",J444,0)</f>
        <v>0</v>
      </c>
      <c r="BI444" s="230">
        <f>IF(N444="nulová",J444,0)</f>
        <v>0</v>
      </c>
      <c r="BJ444" s="17" t="s">
        <v>86</v>
      </c>
      <c r="BK444" s="230">
        <f>ROUND(I444*H444,2)</f>
        <v>0</v>
      </c>
      <c r="BL444" s="17" t="s">
        <v>137</v>
      </c>
      <c r="BM444" s="229" t="s">
        <v>697</v>
      </c>
    </row>
    <row r="445" s="13" customFormat="1">
      <c r="A445" s="13"/>
      <c r="B445" s="231"/>
      <c r="C445" s="232"/>
      <c r="D445" s="233" t="s">
        <v>139</v>
      </c>
      <c r="E445" s="234" t="s">
        <v>1</v>
      </c>
      <c r="F445" s="235" t="s">
        <v>698</v>
      </c>
      <c r="G445" s="232"/>
      <c r="H445" s="234" t="s">
        <v>1</v>
      </c>
      <c r="I445" s="236"/>
      <c r="J445" s="232"/>
      <c r="K445" s="232"/>
      <c r="L445" s="237"/>
      <c r="M445" s="238"/>
      <c r="N445" s="239"/>
      <c r="O445" s="239"/>
      <c r="P445" s="239"/>
      <c r="Q445" s="239"/>
      <c r="R445" s="239"/>
      <c r="S445" s="239"/>
      <c r="T445" s="240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1" t="s">
        <v>139</v>
      </c>
      <c r="AU445" s="241" t="s">
        <v>88</v>
      </c>
      <c r="AV445" s="13" t="s">
        <v>86</v>
      </c>
      <c r="AW445" s="13" t="s">
        <v>32</v>
      </c>
      <c r="AX445" s="13" t="s">
        <v>78</v>
      </c>
      <c r="AY445" s="241" t="s">
        <v>130</v>
      </c>
    </row>
    <row r="446" s="14" customFormat="1">
      <c r="A446" s="14"/>
      <c r="B446" s="242"/>
      <c r="C446" s="243"/>
      <c r="D446" s="233" t="s">
        <v>139</v>
      </c>
      <c r="E446" s="244" t="s">
        <v>1</v>
      </c>
      <c r="F446" s="245" t="s">
        <v>699</v>
      </c>
      <c r="G446" s="243"/>
      <c r="H446" s="246">
        <v>26.5</v>
      </c>
      <c r="I446" s="247"/>
      <c r="J446" s="243"/>
      <c r="K446" s="243"/>
      <c r="L446" s="248"/>
      <c r="M446" s="249"/>
      <c r="N446" s="250"/>
      <c r="O446" s="250"/>
      <c r="P446" s="250"/>
      <c r="Q446" s="250"/>
      <c r="R446" s="250"/>
      <c r="S446" s="250"/>
      <c r="T446" s="251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2" t="s">
        <v>139</v>
      </c>
      <c r="AU446" s="252" t="s">
        <v>88</v>
      </c>
      <c r="AV446" s="14" t="s">
        <v>88</v>
      </c>
      <c r="AW446" s="14" t="s">
        <v>32</v>
      </c>
      <c r="AX446" s="14" t="s">
        <v>78</v>
      </c>
      <c r="AY446" s="252" t="s">
        <v>130</v>
      </c>
    </row>
    <row r="447" s="15" customFormat="1">
      <c r="A447" s="15"/>
      <c r="B447" s="253"/>
      <c r="C447" s="254"/>
      <c r="D447" s="233" t="s">
        <v>139</v>
      </c>
      <c r="E447" s="255" t="s">
        <v>1</v>
      </c>
      <c r="F447" s="256" t="s">
        <v>142</v>
      </c>
      <c r="G447" s="254"/>
      <c r="H447" s="257">
        <v>26.5</v>
      </c>
      <c r="I447" s="258"/>
      <c r="J447" s="254"/>
      <c r="K447" s="254"/>
      <c r="L447" s="259"/>
      <c r="M447" s="260"/>
      <c r="N447" s="261"/>
      <c r="O447" s="261"/>
      <c r="P447" s="261"/>
      <c r="Q447" s="261"/>
      <c r="R447" s="261"/>
      <c r="S447" s="261"/>
      <c r="T447" s="262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3" t="s">
        <v>139</v>
      </c>
      <c r="AU447" s="263" t="s">
        <v>88</v>
      </c>
      <c r="AV447" s="15" t="s">
        <v>137</v>
      </c>
      <c r="AW447" s="15" t="s">
        <v>32</v>
      </c>
      <c r="AX447" s="15" t="s">
        <v>86</v>
      </c>
      <c r="AY447" s="263" t="s">
        <v>130</v>
      </c>
    </row>
    <row r="448" s="2" customFormat="1" ht="24.15" customHeight="1">
      <c r="A448" s="38"/>
      <c r="B448" s="39"/>
      <c r="C448" s="218" t="s">
        <v>700</v>
      </c>
      <c r="D448" s="218" t="s">
        <v>132</v>
      </c>
      <c r="E448" s="219" t="s">
        <v>701</v>
      </c>
      <c r="F448" s="220" t="s">
        <v>702</v>
      </c>
      <c r="G448" s="221" t="s">
        <v>192</v>
      </c>
      <c r="H448" s="222">
        <v>0.16600000000000001</v>
      </c>
      <c r="I448" s="223"/>
      <c r="J448" s="224">
        <f>ROUND(I448*H448,2)</f>
        <v>0</v>
      </c>
      <c r="K448" s="220" t="s">
        <v>1</v>
      </c>
      <c r="L448" s="44"/>
      <c r="M448" s="225" t="s">
        <v>1</v>
      </c>
      <c r="N448" s="226" t="s">
        <v>43</v>
      </c>
      <c r="O448" s="91"/>
      <c r="P448" s="227">
        <f>O448*H448</f>
        <v>0</v>
      </c>
      <c r="Q448" s="227">
        <v>0.30537999999999998</v>
      </c>
      <c r="R448" s="227">
        <f>Q448*H448</f>
        <v>0.050693080000000001</v>
      </c>
      <c r="S448" s="227">
        <v>0</v>
      </c>
      <c r="T448" s="228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9" t="s">
        <v>137</v>
      </c>
      <c r="AT448" s="229" t="s">
        <v>132</v>
      </c>
      <c r="AU448" s="229" t="s">
        <v>88</v>
      </c>
      <c r="AY448" s="17" t="s">
        <v>130</v>
      </c>
      <c r="BE448" s="230">
        <f>IF(N448="základní",J448,0)</f>
        <v>0</v>
      </c>
      <c r="BF448" s="230">
        <f>IF(N448="snížená",J448,0)</f>
        <v>0</v>
      </c>
      <c r="BG448" s="230">
        <f>IF(N448="zákl. přenesená",J448,0)</f>
        <v>0</v>
      </c>
      <c r="BH448" s="230">
        <f>IF(N448="sníž. přenesená",J448,0)</f>
        <v>0</v>
      </c>
      <c r="BI448" s="230">
        <f>IF(N448="nulová",J448,0)</f>
        <v>0</v>
      </c>
      <c r="BJ448" s="17" t="s">
        <v>86</v>
      </c>
      <c r="BK448" s="230">
        <f>ROUND(I448*H448,2)</f>
        <v>0</v>
      </c>
      <c r="BL448" s="17" t="s">
        <v>137</v>
      </c>
      <c r="BM448" s="229" t="s">
        <v>703</v>
      </c>
    </row>
    <row r="449" s="14" customFormat="1">
      <c r="A449" s="14"/>
      <c r="B449" s="242"/>
      <c r="C449" s="243"/>
      <c r="D449" s="233" t="s">
        <v>139</v>
      </c>
      <c r="E449" s="244" t="s">
        <v>1</v>
      </c>
      <c r="F449" s="245" t="s">
        <v>704</v>
      </c>
      <c r="G449" s="243"/>
      <c r="H449" s="246">
        <v>0.16600000000000001</v>
      </c>
      <c r="I449" s="247"/>
      <c r="J449" s="243"/>
      <c r="K449" s="243"/>
      <c r="L449" s="248"/>
      <c r="M449" s="249"/>
      <c r="N449" s="250"/>
      <c r="O449" s="250"/>
      <c r="P449" s="250"/>
      <c r="Q449" s="250"/>
      <c r="R449" s="250"/>
      <c r="S449" s="250"/>
      <c r="T449" s="251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2" t="s">
        <v>139</v>
      </c>
      <c r="AU449" s="252" t="s">
        <v>88</v>
      </c>
      <c r="AV449" s="14" t="s">
        <v>88</v>
      </c>
      <c r="AW449" s="14" t="s">
        <v>32</v>
      </c>
      <c r="AX449" s="14" t="s">
        <v>78</v>
      </c>
      <c r="AY449" s="252" t="s">
        <v>130</v>
      </c>
    </row>
    <row r="450" s="15" customFormat="1">
      <c r="A450" s="15"/>
      <c r="B450" s="253"/>
      <c r="C450" s="254"/>
      <c r="D450" s="233" t="s">
        <v>139</v>
      </c>
      <c r="E450" s="255" t="s">
        <v>1</v>
      </c>
      <c r="F450" s="256" t="s">
        <v>142</v>
      </c>
      <c r="G450" s="254"/>
      <c r="H450" s="257">
        <v>0.16600000000000001</v>
      </c>
      <c r="I450" s="258"/>
      <c r="J450" s="254"/>
      <c r="K450" s="254"/>
      <c r="L450" s="259"/>
      <c r="M450" s="260"/>
      <c r="N450" s="261"/>
      <c r="O450" s="261"/>
      <c r="P450" s="261"/>
      <c r="Q450" s="261"/>
      <c r="R450" s="261"/>
      <c r="S450" s="261"/>
      <c r="T450" s="262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3" t="s">
        <v>139</v>
      </c>
      <c r="AU450" s="263" t="s">
        <v>88</v>
      </c>
      <c r="AV450" s="15" t="s">
        <v>137</v>
      </c>
      <c r="AW450" s="15" t="s">
        <v>32</v>
      </c>
      <c r="AX450" s="15" t="s">
        <v>86</v>
      </c>
      <c r="AY450" s="263" t="s">
        <v>130</v>
      </c>
    </row>
    <row r="451" s="2" customFormat="1" ht="24.15" customHeight="1">
      <c r="A451" s="38"/>
      <c r="B451" s="39"/>
      <c r="C451" s="218" t="s">
        <v>705</v>
      </c>
      <c r="D451" s="218" t="s">
        <v>132</v>
      </c>
      <c r="E451" s="219" t="s">
        <v>706</v>
      </c>
      <c r="F451" s="220" t="s">
        <v>707</v>
      </c>
      <c r="G451" s="221" t="s">
        <v>135</v>
      </c>
      <c r="H451" s="222">
        <v>128.63999999999999</v>
      </c>
      <c r="I451" s="223"/>
      <c r="J451" s="224">
        <f>ROUND(I451*H451,2)</f>
        <v>0</v>
      </c>
      <c r="K451" s="220" t="s">
        <v>1</v>
      </c>
      <c r="L451" s="44"/>
      <c r="M451" s="225" t="s">
        <v>1</v>
      </c>
      <c r="N451" s="226" t="s">
        <v>43</v>
      </c>
      <c r="O451" s="91"/>
      <c r="P451" s="227">
        <f>O451*H451</f>
        <v>0</v>
      </c>
      <c r="Q451" s="227">
        <v>0</v>
      </c>
      <c r="R451" s="227">
        <f>Q451*H451</f>
        <v>0</v>
      </c>
      <c r="S451" s="227">
        <v>0.097000000000000003</v>
      </c>
      <c r="T451" s="228">
        <f>S451*H451</f>
        <v>12.478079999999999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9" t="s">
        <v>137</v>
      </c>
      <c r="AT451" s="229" t="s">
        <v>132</v>
      </c>
      <c r="AU451" s="229" t="s">
        <v>88</v>
      </c>
      <c r="AY451" s="17" t="s">
        <v>130</v>
      </c>
      <c r="BE451" s="230">
        <f>IF(N451="základní",J451,0)</f>
        <v>0</v>
      </c>
      <c r="BF451" s="230">
        <f>IF(N451="snížená",J451,0)</f>
        <v>0</v>
      </c>
      <c r="BG451" s="230">
        <f>IF(N451="zákl. přenesená",J451,0)</f>
        <v>0</v>
      </c>
      <c r="BH451" s="230">
        <f>IF(N451="sníž. přenesená",J451,0)</f>
        <v>0</v>
      </c>
      <c r="BI451" s="230">
        <f>IF(N451="nulová",J451,0)</f>
        <v>0</v>
      </c>
      <c r="BJ451" s="17" t="s">
        <v>86</v>
      </c>
      <c r="BK451" s="230">
        <f>ROUND(I451*H451,2)</f>
        <v>0</v>
      </c>
      <c r="BL451" s="17" t="s">
        <v>137</v>
      </c>
      <c r="BM451" s="229" t="s">
        <v>708</v>
      </c>
    </row>
    <row r="452" s="14" customFormat="1">
      <c r="A452" s="14"/>
      <c r="B452" s="242"/>
      <c r="C452" s="243"/>
      <c r="D452" s="233" t="s">
        <v>139</v>
      </c>
      <c r="E452" s="244" t="s">
        <v>1</v>
      </c>
      <c r="F452" s="245" t="s">
        <v>709</v>
      </c>
      <c r="G452" s="243"/>
      <c r="H452" s="246">
        <v>128.63999999999999</v>
      </c>
      <c r="I452" s="247"/>
      <c r="J452" s="243"/>
      <c r="K452" s="243"/>
      <c r="L452" s="248"/>
      <c r="M452" s="249"/>
      <c r="N452" s="250"/>
      <c r="O452" s="250"/>
      <c r="P452" s="250"/>
      <c r="Q452" s="250"/>
      <c r="R452" s="250"/>
      <c r="S452" s="250"/>
      <c r="T452" s="25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2" t="s">
        <v>139</v>
      </c>
      <c r="AU452" s="252" t="s">
        <v>88</v>
      </c>
      <c r="AV452" s="14" t="s">
        <v>88</v>
      </c>
      <c r="AW452" s="14" t="s">
        <v>32</v>
      </c>
      <c r="AX452" s="14" t="s">
        <v>78</v>
      </c>
      <c r="AY452" s="252" t="s">
        <v>130</v>
      </c>
    </row>
    <row r="453" s="15" customFormat="1">
      <c r="A453" s="15"/>
      <c r="B453" s="253"/>
      <c r="C453" s="254"/>
      <c r="D453" s="233" t="s">
        <v>139</v>
      </c>
      <c r="E453" s="255" t="s">
        <v>1</v>
      </c>
      <c r="F453" s="256" t="s">
        <v>142</v>
      </c>
      <c r="G453" s="254"/>
      <c r="H453" s="257">
        <v>128.63999999999999</v>
      </c>
      <c r="I453" s="258"/>
      <c r="J453" s="254"/>
      <c r="K453" s="254"/>
      <c r="L453" s="259"/>
      <c r="M453" s="260"/>
      <c r="N453" s="261"/>
      <c r="O453" s="261"/>
      <c r="P453" s="261"/>
      <c r="Q453" s="261"/>
      <c r="R453" s="261"/>
      <c r="S453" s="261"/>
      <c r="T453" s="262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3" t="s">
        <v>139</v>
      </c>
      <c r="AU453" s="263" t="s">
        <v>88</v>
      </c>
      <c r="AV453" s="15" t="s">
        <v>137</v>
      </c>
      <c r="AW453" s="15" t="s">
        <v>32</v>
      </c>
      <c r="AX453" s="15" t="s">
        <v>86</v>
      </c>
      <c r="AY453" s="263" t="s">
        <v>130</v>
      </c>
    </row>
    <row r="454" s="2" customFormat="1" ht="16.5" customHeight="1">
      <c r="A454" s="38"/>
      <c r="B454" s="39"/>
      <c r="C454" s="218" t="s">
        <v>710</v>
      </c>
      <c r="D454" s="218" t="s">
        <v>132</v>
      </c>
      <c r="E454" s="219" t="s">
        <v>711</v>
      </c>
      <c r="F454" s="220" t="s">
        <v>712</v>
      </c>
      <c r="G454" s="221" t="s">
        <v>192</v>
      </c>
      <c r="H454" s="222">
        <v>10.997999999999999</v>
      </c>
      <c r="I454" s="223"/>
      <c r="J454" s="224">
        <f>ROUND(I454*H454,2)</f>
        <v>0</v>
      </c>
      <c r="K454" s="220" t="s">
        <v>136</v>
      </c>
      <c r="L454" s="44"/>
      <c r="M454" s="225" t="s">
        <v>1</v>
      </c>
      <c r="N454" s="226" t="s">
        <v>43</v>
      </c>
      <c r="O454" s="91"/>
      <c r="P454" s="227">
        <f>O454*H454</f>
        <v>0</v>
      </c>
      <c r="Q454" s="227">
        <v>0.12171</v>
      </c>
      <c r="R454" s="227">
        <f>Q454*H454</f>
        <v>1.33856658</v>
      </c>
      <c r="S454" s="227">
        <v>2.3999999999999999</v>
      </c>
      <c r="T454" s="228">
        <f>S454*H454</f>
        <v>26.395199999999999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9" t="s">
        <v>137</v>
      </c>
      <c r="AT454" s="229" t="s">
        <v>132</v>
      </c>
      <c r="AU454" s="229" t="s">
        <v>88</v>
      </c>
      <c r="AY454" s="17" t="s">
        <v>130</v>
      </c>
      <c r="BE454" s="230">
        <f>IF(N454="základní",J454,0)</f>
        <v>0</v>
      </c>
      <c r="BF454" s="230">
        <f>IF(N454="snížená",J454,0)</f>
        <v>0</v>
      </c>
      <c r="BG454" s="230">
        <f>IF(N454="zákl. přenesená",J454,0)</f>
        <v>0</v>
      </c>
      <c r="BH454" s="230">
        <f>IF(N454="sníž. přenesená",J454,0)</f>
        <v>0</v>
      </c>
      <c r="BI454" s="230">
        <f>IF(N454="nulová",J454,0)</f>
        <v>0</v>
      </c>
      <c r="BJ454" s="17" t="s">
        <v>86</v>
      </c>
      <c r="BK454" s="230">
        <f>ROUND(I454*H454,2)</f>
        <v>0</v>
      </c>
      <c r="BL454" s="17" t="s">
        <v>137</v>
      </c>
      <c r="BM454" s="229" t="s">
        <v>713</v>
      </c>
    </row>
    <row r="455" s="13" customFormat="1">
      <c r="A455" s="13"/>
      <c r="B455" s="231"/>
      <c r="C455" s="232"/>
      <c r="D455" s="233" t="s">
        <v>139</v>
      </c>
      <c r="E455" s="234" t="s">
        <v>1</v>
      </c>
      <c r="F455" s="235" t="s">
        <v>714</v>
      </c>
      <c r="G455" s="232"/>
      <c r="H455" s="234" t="s">
        <v>1</v>
      </c>
      <c r="I455" s="236"/>
      <c r="J455" s="232"/>
      <c r="K455" s="232"/>
      <c r="L455" s="237"/>
      <c r="M455" s="238"/>
      <c r="N455" s="239"/>
      <c r="O455" s="239"/>
      <c r="P455" s="239"/>
      <c r="Q455" s="239"/>
      <c r="R455" s="239"/>
      <c r="S455" s="239"/>
      <c r="T455" s="240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1" t="s">
        <v>139</v>
      </c>
      <c r="AU455" s="241" t="s">
        <v>88</v>
      </c>
      <c r="AV455" s="13" t="s">
        <v>86</v>
      </c>
      <c r="AW455" s="13" t="s">
        <v>32</v>
      </c>
      <c r="AX455" s="13" t="s">
        <v>78</v>
      </c>
      <c r="AY455" s="241" t="s">
        <v>130</v>
      </c>
    </row>
    <row r="456" s="14" customFormat="1">
      <c r="A456" s="14"/>
      <c r="B456" s="242"/>
      <c r="C456" s="243"/>
      <c r="D456" s="233" t="s">
        <v>139</v>
      </c>
      <c r="E456" s="244" t="s">
        <v>1</v>
      </c>
      <c r="F456" s="245" t="s">
        <v>715</v>
      </c>
      <c r="G456" s="243"/>
      <c r="H456" s="246">
        <v>8.2680000000000007</v>
      </c>
      <c r="I456" s="247"/>
      <c r="J456" s="243"/>
      <c r="K456" s="243"/>
      <c r="L456" s="248"/>
      <c r="M456" s="249"/>
      <c r="N456" s="250"/>
      <c r="O456" s="250"/>
      <c r="P456" s="250"/>
      <c r="Q456" s="250"/>
      <c r="R456" s="250"/>
      <c r="S456" s="250"/>
      <c r="T456" s="251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2" t="s">
        <v>139</v>
      </c>
      <c r="AU456" s="252" t="s">
        <v>88</v>
      </c>
      <c r="AV456" s="14" t="s">
        <v>88</v>
      </c>
      <c r="AW456" s="14" t="s">
        <v>32</v>
      </c>
      <c r="AX456" s="14" t="s">
        <v>78</v>
      </c>
      <c r="AY456" s="252" t="s">
        <v>130</v>
      </c>
    </row>
    <row r="457" s="13" customFormat="1">
      <c r="A457" s="13"/>
      <c r="B457" s="231"/>
      <c r="C457" s="232"/>
      <c r="D457" s="233" t="s">
        <v>139</v>
      </c>
      <c r="E457" s="234" t="s">
        <v>1</v>
      </c>
      <c r="F457" s="235" t="s">
        <v>716</v>
      </c>
      <c r="G457" s="232"/>
      <c r="H457" s="234" t="s">
        <v>1</v>
      </c>
      <c r="I457" s="236"/>
      <c r="J457" s="232"/>
      <c r="K457" s="232"/>
      <c r="L457" s="237"/>
      <c r="M457" s="238"/>
      <c r="N457" s="239"/>
      <c r="O457" s="239"/>
      <c r="P457" s="239"/>
      <c r="Q457" s="239"/>
      <c r="R457" s="239"/>
      <c r="S457" s="239"/>
      <c r="T457" s="24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1" t="s">
        <v>139</v>
      </c>
      <c r="AU457" s="241" t="s">
        <v>88</v>
      </c>
      <c r="AV457" s="13" t="s">
        <v>86</v>
      </c>
      <c r="AW457" s="13" t="s">
        <v>32</v>
      </c>
      <c r="AX457" s="13" t="s">
        <v>78</v>
      </c>
      <c r="AY457" s="241" t="s">
        <v>130</v>
      </c>
    </row>
    <row r="458" s="14" customFormat="1">
      <c r="A458" s="14"/>
      <c r="B458" s="242"/>
      <c r="C458" s="243"/>
      <c r="D458" s="233" t="s">
        <v>139</v>
      </c>
      <c r="E458" s="244" t="s">
        <v>1</v>
      </c>
      <c r="F458" s="245" t="s">
        <v>717</v>
      </c>
      <c r="G458" s="243"/>
      <c r="H458" s="246">
        <v>2.73</v>
      </c>
      <c r="I458" s="247"/>
      <c r="J458" s="243"/>
      <c r="K458" s="243"/>
      <c r="L458" s="248"/>
      <c r="M458" s="249"/>
      <c r="N458" s="250"/>
      <c r="O458" s="250"/>
      <c r="P458" s="250"/>
      <c r="Q458" s="250"/>
      <c r="R458" s="250"/>
      <c r="S458" s="250"/>
      <c r="T458" s="25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2" t="s">
        <v>139</v>
      </c>
      <c r="AU458" s="252" t="s">
        <v>88</v>
      </c>
      <c r="AV458" s="14" t="s">
        <v>88</v>
      </c>
      <c r="AW458" s="14" t="s">
        <v>32</v>
      </c>
      <c r="AX458" s="14" t="s">
        <v>78</v>
      </c>
      <c r="AY458" s="252" t="s">
        <v>130</v>
      </c>
    </row>
    <row r="459" s="15" customFormat="1">
      <c r="A459" s="15"/>
      <c r="B459" s="253"/>
      <c r="C459" s="254"/>
      <c r="D459" s="233" t="s">
        <v>139</v>
      </c>
      <c r="E459" s="255" t="s">
        <v>1</v>
      </c>
      <c r="F459" s="256" t="s">
        <v>142</v>
      </c>
      <c r="G459" s="254"/>
      <c r="H459" s="257">
        <v>10.998000000000001</v>
      </c>
      <c r="I459" s="258"/>
      <c r="J459" s="254"/>
      <c r="K459" s="254"/>
      <c r="L459" s="259"/>
      <c r="M459" s="260"/>
      <c r="N459" s="261"/>
      <c r="O459" s="261"/>
      <c r="P459" s="261"/>
      <c r="Q459" s="261"/>
      <c r="R459" s="261"/>
      <c r="S459" s="261"/>
      <c r="T459" s="262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63" t="s">
        <v>139</v>
      </c>
      <c r="AU459" s="263" t="s">
        <v>88</v>
      </c>
      <c r="AV459" s="15" t="s">
        <v>137</v>
      </c>
      <c r="AW459" s="15" t="s">
        <v>32</v>
      </c>
      <c r="AX459" s="15" t="s">
        <v>86</v>
      </c>
      <c r="AY459" s="263" t="s">
        <v>130</v>
      </c>
    </row>
    <row r="460" s="2" customFormat="1" ht="24.15" customHeight="1">
      <c r="A460" s="38"/>
      <c r="B460" s="39"/>
      <c r="C460" s="218" t="s">
        <v>718</v>
      </c>
      <c r="D460" s="218" t="s">
        <v>132</v>
      </c>
      <c r="E460" s="219" t="s">
        <v>719</v>
      </c>
      <c r="F460" s="220" t="s">
        <v>720</v>
      </c>
      <c r="G460" s="221" t="s">
        <v>300</v>
      </c>
      <c r="H460" s="222">
        <v>2</v>
      </c>
      <c r="I460" s="223"/>
      <c r="J460" s="224">
        <f>ROUND(I460*H460,2)</f>
        <v>0</v>
      </c>
      <c r="K460" s="220" t="s">
        <v>136</v>
      </c>
      <c r="L460" s="44"/>
      <c r="M460" s="225" t="s">
        <v>1</v>
      </c>
      <c r="N460" s="226" t="s">
        <v>43</v>
      </c>
      <c r="O460" s="91"/>
      <c r="P460" s="227">
        <f>O460*H460</f>
        <v>0</v>
      </c>
      <c r="Q460" s="227">
        <v>0</v>
      </c>
      <c r="R460" s="227">
        <f>Q460*H460</f>
        <v>0</v>
      </c>
      <c r="S460" s="227">
        <v>0.082000000000000003</v>
      </c>
      <c r="T460" s="228">
        <f>S460*H460</f>
        <v>0.16400000000000001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9" t="s">
        <v>137</v>
      </c>
      <c r="AT460" s="229" t="s">
        <v>132</v>
      </c>
      <c r="AU460" s="229" t="s">
        <v>88</v>
      </c>
      <c r="AY460" s="17" t="s">
        <v>130</v>
      </c>
      <c r="BE460" s="230">
        <f>IF(N460="základní",J460,0)</f>
        <v>0</v>
      </c>
      <c r="BF460" s="230">
        <f>IF(N460="snížená",J460,0)</f>
        <v>0</v>
      </c>
      <c r="BG460" s="230">
        <f>IF(N460="zákl. přenesená",J460,0)</f>
        <v>0</v>
      </c>
      <c r="BH460" s="230">
        <f>IF(N460="sníž. přenesená",J460,0)</f>
        <v>0</v>
      </c>
      <c r="BI460" s="230">
        <f>IF(N460="nulová",J460,0)</f>
        <v>0</v>
      </c>
      <c r="BJ460" s="17" t="s">
        <v>86</v>
      </c>
      <c r="BK460" s="230">
        <f>ROUND(I460*H460,2)</f>
        <v>0</v>
      </c>
      <c r="BL460" s="17" t="s">
        <v>137</v>
      </c>
      <c r="BM460" s="229" t="s">
        <v>721</v>
      </c>
    </row>
    <row r="461" s="13" customFormat="1">
      <c r="A461" s="13"/>
      <c r="B461" s="231"/>
      <c r="C461" s="232"/>
      <c r="D461" s="233" t="s">
        <v>139</v>
      </c>
      <c r="E461" s="234" t="s">
        <v>1</v>
      </c>
      <c r="F461" s="235" t="s">
        <v>722</v>
      </c>
      <c r="G461" s="232"/>
      <c r="H461" s="234" t="s">
        <v>1</v>
      </c>
      <c r="I461" s="236"/>
      <c r="J461" s="232"/>
      <c r="K461" s="232"/>
      <c r="L461" s="237"/>
      <c r="M461" s="238"/>
      <c r="N461" s="239"/>
      <c r="O461" s="239"/>
      <c r="P461" s="239"/>
      <c r="Q461" s="239"/>
      <c r="R461" s="239"/>
      <c r="S461" s="239"/>
      <c r="T461" s="24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1" t="s">
        <v>139</v>
      </c>
      <c r="AU461" s="241" t="s">
        <v>88</v>
      </c>
      <c r="AV461" s="13" t="s">
        <v>86</v>
      </c>
      <c r="AW461" s="13" t="s">
        <v>32</v>
      </c>
      <c r="AX461" s="13" t="s">
        <v>78</v>
      </c>
      <c r="AY461" s="241" t="s">
        <v>130</v>
      </c>
    </row>
    <row r="462" s="14" customFormat="1">
      <c r="A462" s="14"/>
      <c r="B462" s="242"/>
      <c r="C462" s="243"/>
      <c r="D462" s="233" t="s">
        <v>139</v>
      </c>
      <c r="E462" s="244" t="s">
        <v>1</v>
      </c>
      <c r="F462" s="245" t="s">
        <v>88</v>
      </c>
      <c r="G462" s="243"/>
      <c r="H462" s="246">
        <v>2</v>
      </c>
      <c r="I462" s="247"/>
      <c r="J462" s="243"/>
      <c r="K462" s="243"/>
      <c r="L462" s="248"/>
      <c r="M462" s="249"/>
      <c r="N462" s="250"/>
      <c r="O462" s="250"/>
      <c r="P462" s="250"/>
      <c r="Q462" s="250"/>
      <c r="R462" s="250"/>
      <c r="S462" s="250"/>
      <c r="T462" s="25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2" t="s">
        <v>139</v>
      </c>
      <c r="AU462" s="252" t="s">
        <v>88</v>
      </c>
      <c r="AV462" s="14" t="s">
        <v>88</v>
      </c>
      <c r="AW462" s="14" t="s">
        <v>32</v>
      </c>
      <c r="AX462" s="14" t="s">
        <v>78</v>
      </c>
      <c r="AY462" s="252" t="s">
        <v>130</v>
      </c>
    </row>
    <row r="463" s="15" customFormat="1">
      <c r="A463" s="15"/>
      <c r="B463" s="253"/>
      <c r="C463" s="254"/>
      <c r="D463" s="233" t="s">
        <v>139</v>
      </c>
      <c r="E463" s="255" t="s">
        <v>1</v>
      </c>
      <c r="F463" s="256" t="s">
        <v>142</v>
      </c>
      <c r="G463" s="254"/>
      <c r="H463" s="257">
        <v>2</v>
      </c>
      <c r="I463" s="258"/>
      <c r="J463" s="254"/>
      <c r="K463" s="254"/>
      <c r="L463" s="259"/>
      <c r="M463" s="260"/>
      <c r="N463" s="261"/>
      <c r="O463" s="261"/>
      <c r="P463" s="261"/>
      <c r="Q463" s="261"/>
      <c r="R463" s="261"/>
      <c r="S463" s="261"/>
      <c r="T463" s="262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3" t="s">
        <v>139</v>
      </c>
      <c r="AU463" s="263" t="s">
        <v>88</v>
      </c>
      <c r="AV463" s="15" t="s">
        <v>137</v>
      </c>
      <c r="AW463" s="15" t="s">
        <v>32</v>
      </c>
      <c r="AX463" s="15" t="s">
        <v>86</v>
      </c>
      <c r="AY463" s="263" t="s">
        <v>130</v>
      </c>
    </row>
    <row r="464" s="2" customFormat="1" ht="16.5" customHeight="1">
      <c r="A464" s="38"/>
      <c r="B464" s="39"/>
      <c r="C464" s="218" t="s">
        <v>723</v>
      </c>
      <c r="D464" s="218" t="s">
        <v>132</v>
      </c>
      <c r="E464" s="219" t="s">
        <v>724</v>
      </c>
      <c r="F464" s="220" t="s">
        <v>725</v>
      </c>
      <c r="G464" s="221" t="s">
        <v>166</v>
      </c>
      <c r="H464" s="222">
        <v>32</v>
      </c>
      <c r="I464" s="223"/>
      <c r="J464" s="224">
        <f>ROUND(I464*H464,2)</f>
        <v>0</v>
      </c>
      <c r="K464" s="220" t="s">
        <v>136</v>
      </c>
      <c r="L464" s="44"/>
      <c r="M464" s="225" t="s">
        <v>1</v>
      </c>
      <c r="N464" s="226" t="s">
        <v>43</v>
      </c>
      <c r="O464" s="91"/>
      <c r="P464" s="227">
        <f>O464*H464</f>
        <v>0</v>
      </c>
      <c r="Q464" s="227">
        <v>8.0000000000000007E-05</v>
      </c>
      <c r="R464" s="227">
        <f>Q464*H464</f>
        <v>0.0025600000000000002</v>
      </c>
      <c r="S464" s="227">
        <v>0.017999999999999999</v>
      </c>
      <c r="T464" s="228">
        <f>S464*H464</f>
        <v>0.57599999999999996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9" t="s">
        <v>137</v>
      </c>
      <c r="AT464" s="229" t="s">
        <v>132</v>
      </c>
      <c r="AU464" s="229" t="s">
        <v>88</v>
      </c>
      <c r="AY464" s="17" t="s">
        <v>130</v>
      </c>
      <c r="BE464" s="230">
        <f>IF(N464="základní",J464,0)</f>
        <v>0</v>
      </c>
      <c r="BF464" s="230">
        <f>IF(N464="snížená",J464,0)</f>
        <v>0</v>
      </c>
      <c r="BG464" s="230">
        <f>IF(N464="zákl. přenesená",J464,0)</f>
        <v>0</v>
      </c>
      <c r="BH464" s="230">
        <f>IF(N464="sníž. přenesená",J464,0)</f>
        <v>0</v>
      </c>
      <c r="BI464" s="230">
        <f>IF(N464="nulová",J464,0)</f>
        <v>0</v>
      </c>
      <c r="BJ464" s="17" t="s">
        <v>86</v>
      </c>
      <c r="BK464" s="230">
        <f>ROUND(I464*H464,2)</f>
        <v>0</v>
      </c>
      <c r="BL464" s="17" t="s">
        <v>137</v>
      </c>
      <c r="BM464" s="229" t="s">
        <v>726</v>
      </c>
    </row>
    <row r="465" s="13" customFormat="1">
      <c r="A465" s="13"/>
      <c r="B465" s="231"/>
      <c r="C465" s="232"/>
      <c r="D465" s="233" t="s">
        <v>139</v>
      </c>
      <c r="E465" s="234" t="s">
        <v>1</v>
      </c>
      <c r="F465" s="235" t="s">
        <v>727</v>
      </c>
      <c r="G465" s="232"/>
      <c r="H465" s="234" t="s">
        <v>1</v>
      </c>
      <c r="I465" s="236"/>
      <c r="J465" s="232"/>
      <c r="K465" s="232"/>
      <c r="L465" s="237"/>
      <c r="M465" s="238"/>
      <c r="N465" s="239"/>
      <c r="O465" s="239"/>
      <c r="P465" s="239"/>
      <c r="Q465" s="239"/>
      <c r="R465" s="239"/>
      <c r="S465" s="239"/>
      <c r="T465" s="24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1" t="s">
        <v>139</v>
      </c>
      <c r="AU465" s="241" t="s">
        <v>88</v>
      </c>
      <c r="AV465" s="13" t="s">
        <v>86</v>
      </c>
      <c r="AW465" s="13" t="s">
        <v>32</v>
      </c>
      <c r="AX465" s="13" t="s">
        <v>78</v>
      </c>
      <c r="AY465" s="241" t="s">
        <v>130</v>
      </c>
    </row>
    <row r="466" s="14" customFormat="1">
      <c r="A466" s="14"/>
      <c r="B466" s="242"/>
      <c r="C466" s="243"/>
      <c r="D466" s="233" t="s">
        <v>139</v>
      </c>
      <c r="E466" s="244" t="s">
        <v>1</v>
      </c>
      <c r="F466" s="245" t="s">
        <v>728</v>
      </c>
      <c r="G466" s="243"/>
      <c r="H466" s="246">
        <v>32</v>
      </c>
      <c r="I466" s="247"/>
      <c r="J466" s="243"/>
      <c r="K466" s="243"/>
      <c r="L466" s="248"/>
      <c r="M466" s="249"/>
      <c r="N466" s="250"/>
      <c r="O466" s="250"/>
      <c r="P466" s="250"/>
      <c r="Q466" s="250"/>
      <c r="R466" s="250"/>
      <c r="S466" s="250"/>
      <c r="T466" s="251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2" t="s">
        <v>139</v>
      </c>
      <c r="AU466" s="252" t="s">
        <v>88</v>
      </c>
      <c r="AV466" s="14" t="s">
        <v>88</v>
      </c>
      <c r="AW466" s="14" t="s">
        <v>32</v>
      </c>
      <c r="AX466" s="14" t="s">
        <v>78</v>
      </c>
      <c r="AY466" s="252" t="s">
        <v>130</v>
      </c>
    </row>
    <row r="467" s="15" customFormat="1">
      <c r="A467" s="15"/>
      <c r="B467" s="253"/>
      <c r="C467" s="254"/>
      <c r="D467" s="233" t="s">
        <v>139</v>
      </c>
      <c r="E467" s="255" t="s">
        <v>1</v>
      </c>
      <c r="F467" s="256" t="s">
        <v>142</v>
      </c>
      <c r="G467" s="254"/>
      <c r="H467" s="257">
        <v>32</v>
      </c>
      <c r="I467" s="258"/>
      <c r="J467" s="254"/>
      <c r="K467" s="254"/>
      <c r="L467" s="259"/>
      <c r="M467" s="260"/>
      <c r="N467" s="261"/>
      <c r="O467" s="261"/>
      <c r="P467" s="261"/>
      <c r="Q467" s="261"/>
      <c r="R467" s="261"/>
      <c r="S467" s="261"/>
      <c r="T467" s="262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3" t="s">
        <v>139</v>
      </c>
      <c r="AU467" s="263" t="s">
        <v>88</v>
      </c>
      <c r="AV467" s="15" t="s">
        <v>137</v>
      </c>
      <c r="AW467" s="15" t="s">
        <v>32</v>
      </c>
      <c r="AX467" s="15" t="s">
        <v>86</v>
      </c>
      <c r="AY467" s="263" t="s">
        <v>130</v>
      </c>
    </row>
    <row r="468" s="2" customFormat="1" ht="16.5" customHeight="1">
      <c r="A468" s="38"/>
      <c r="B468" s="39"/>
      <c r="C468" s="218" t="s">
        <v>729</v>
      </c>
      <c r="D468" s="218" t="s">
        <v>132</v>
      </c>
      <c r="E468" s="219" t="s">
        <v>730</v>
      </c>
      <c r="F468" s="220" t="s">
        <v>731</v>
      </c>
      <c r="G468" s="221" t="s">
        <v>166</v>
      </c>
      <c r="H468" s="222">
        <v>14.960000000000001</v>
      </c>
      <c r="I468" s="223"/>
      <c r="J468" s="224">
        <f>ROUND(I468*H468,2)</f>
        <v>0</v>
      </c>
      <c r="K468" s="220" t="s">
        <v>136</v>
      </c>
      <c r="L468" s="44"/>
      <c r="M468" s="225" t="s">
        <v>1</v>
      </c>
      <c r="N468" s="226" t="s">
        <v>43</v>
      </c>
      <c r="O468" s="91"/>
      <c r="P468" s="227">
        <f>O468*H468</f>
        <v>0</v>
      </c>
      <c r="Q468" s="227">
        <v>2.0000000000000002E-05</v>
      </c>
      <c r="R468" s="227">
        <f>Q468*H468</f>
        <v>0.00029920000000000006</v>
      </c>
      <c r="S468" s="227">
        <v>0.001</v>
      </c>
      <c r="T468" s="228">
        <f>S468*H468</f>
        <v>0.014960000000000001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9" t="s">
        <v>137</v>
      </c>
      <c r="AT468" s="229" t="s">
        <v>132</v>
      </c>
      <c r="AU468" s="229" t="s">
        <v>88</v>
      </c>
      <c r="AY468" s="17" t="s">
        <v>130</v>
      </c>
      <c r="BE468" s="230">
        <f>IF(N468="základní",J468,0)</f>
        <v>0</v>
      </c>
      <c r="BF468" s="230">
        <f>IF(N468="snížená",J468,0)</f>
        <v>0</v>
      </c>
      <c r="BG468" s="230">
        <f>IF(N468="zákl. přenesená",J468,0)</f>
        <v>0</v>
      </c>
      <c r="BH468" s="230">
        <f>IF(N468="sníž. přenesená",J468,0)</f>
        <v>0</v>
      </c>
      <c r="BI468" s="230">
        <f>IF(N468="nulová",J468,0)</f>
        <v>0</v>
      </c>
      <c r="BJ468" s="17" t="s">
        <v>86</v>
      </c>
      <c r="BK468" s="230">
        <f>ROUND(I468*H468,2)</f>
        <v>0</v>
      </c>
      <c r="BL468" s="17" t="s">
        <v>137</v>
      </c>
      <c r="BM468" s="229" t="s">
        <v>732</v>
      </c>
    </row>
    <row r="469" s="13" customFormat="1">
      <c r="A469" s="13"/>
      <c r="B469" s="231"/>
      <c r="C469" s="232"/>
      <c r="D469" s="233" t="s">
        <v>139</v>
      </c>
      <c r="E469" s="234" t="s">
        <v>1</v>
      </c>
      <c r="F469" s="235" t="s">
        <v>733</v>
      </c>
      <c r="G469" s="232"/>
      <c r="H469" s="234" t="s">
        <v>1</v>
      </c>
      <c r="I469" s="236"/>
      <c r="J469" s="232"/>
      <c r="K469" s="232"/>
      <c r="L469" s="237"/>
      <c r="M469" s="238"/>
      <c r="N469" s="239"/>
      <c r="O469" s="239"/>
      <c r="P469" s="239"/>
      <c r="Q469" s="239"/>
      <c r="R469" s="239"/>
      <c r="S469" s="239"/>
      <c r="T469" s="24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1" t="s">
        <v>139</v>
      </c>
      <c r="AU469" s="241" t="s">
        <v>88</v>
      </c>
      <c r="AV469" s="13" t="s">
        <v>86</v>
      </c>
      <c r="AW469" s="13" t="s">
        <v>32</v>
      </c>
      <c r="AX469" s="13" t="s">
        <v>78</v>
      </c>
      <c r="AY469" s="241" t="s">
        <v>130</v>
      </c>
    </row>
    <row r="470" s="14" customFormat="1">
      <c r="A470" s="14"/>
      <c r="B470" s="242"/>
      <c r="C470" s="243"/>
      <c r="D470" s="233" t="s">
        <v>139</v>
      </c>
      <c r="E470" s="244" t="s">
        <v>1</v>
      </c>
      <c r="F470" s="245" t="s">
        <v>734</v>
      </c>
      <c r="G470" s="243"/>
      <c r="H470" s="246">
        <v>14.960000000000001</v>
      </c>
      <c r="I470" s="247"/>
      <c r="J470" s="243"/>
      <c r="K470" s="243"/>
      <c r="L470" s="248"/>
      <c r="M470" s="249"/>
      <c r="N470" s="250"/>
      <c r="O470" s="250"/>
      <c r="P470" s="250"/>
      <c r="Q470" s="250"/>
      <c r="R470" s="250"/>
      <c r="S470" s="250"/>
      <c r="T470" s="251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2" t="s">
        <v>139</v>
      </c>
      <c r="AU470" s="252" t="s">
        <v>88</v>
      </c>
      <c r="AV470" s="14" t="s">
        <v>88</v>
      </c>
      <c r="AW470" s="14" t="s">
        <v>32</v>
      </c>
      <c r="AX470" s="14" t="s">
        <v>78</v>
      </c>
      <c r="AY470" s="252" t="s">
        <v>130</v>
      </c>
    </row>
    <row r="471" s="15" customFormat="1">
      <c r="A471" s="15"/>
      <c r="B471" s="253"/>
      <c r="C471" s="254"/>
      <c r="D471" s="233" t="s">
        <v>139</v>
      </c>
      <c r="E471" s="255" t="s">
        <v>1</v>
      </c>
      <c r="F471" s="256" t="s">
        <v>142</v>
      </c>
      <c r="G471" s="254"/>
      <c r="H471" s="257">
        <v>14.960000000000001</v>
      </c>
      <c r="I471" s="258"/>
      <c r="J471" s="254"/>
      <c r="K471" s="254"/>
      <c r="L471" s="259"/>
      <c r="M471" s="260"/>
      <c r="N471" s="261"/>
      <c r="O471" s="261"/>
      <c r="P471" s="261"/>
      <c r="Q471" s="261"/>
      <c r="R471" s="261"/>
      <c r="S471" s="261"/>
      <c r="T471" s="262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3" t="s">
        <v>139</v>
      </c>
      <c r="AU471" s="263" t="s">
        <v>88</v>
      </c>
      <c r="AV471" s="15" t="s">
        <v>137</v>
      </c>
      <c r="AW471" s="15" t="s">
        <v>32</v>
      </c>
      <c r="AX471" s="15" t="s">
        <v>86</v>
      </c>
      <c r="AY471" s="263" t="s">
        <v>130</v>
      </c>
    </row>
    <row r="472" s="2" customFormat="1" ht="21.75" customHeight="1">
      <c r="A472" s="38"/>
      <c r="B472" s="39"/>
      <c r="C472" s="218" t="s">
        <v>735</v>
      </c>
      <c r="D472" s="218" t="s">
        <v>132</v>
      </c>
      <c r="E472" s="219" t="s">
        <v>736</v>
      </c>
      <c r="F472" s="220" t="s">
        <v>737</v>
      </c>
      <c r="G472" s="221" t="s">
        <v>166</v>
      </c>
      <c r="H472" s="222">
        <v>14.960000000000001</v>
      </c>
      <c r="I472" s="223"/>
      <c r="J472" s="224">
        <f>ROUND(I472*H472,2)</f>
        <v>0</v>
      </c>
      <c r="K472" s="220" t="s">
        <v>1</v>
      </c>
      <c r="L472" s="44"/>
      <c r="M472" s="225" t="s">
        <v>1</v>
      </c>
      <c r="N472" s="226" t="s">
        <v>43</v>
      </c>
      <c r="O472" s="91"/>
      <c r="P472" s="227">
        <f>O472*H472</f>
        <v>0</v>
      </c>
      <c r="Q472" s="227">
        <v>2.0000000000000002E-05</v>
      </c>
      <c r="R472" s="227">
        <f>Q472*H472</f>
        <v>0.00029920000000000006</v>
      </c>
      <c r="S472" s="227">
        <v>0.001</v>
      </c>
      <c r="T472" s="228">
        <f>S472*H472</f>
        <v>0.014960000000000001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9" t="s">
        <v>137</v>
      </c>
      <c r="AT472" s="229" t="s">
        <v>132</v>
      </c>
      <c r="AU472" s="229" t="s">
        <v>88</v>
      </c>
      <c r="AY472" s="17" t="s">
        <v>130</v>
      </c>
      <c r="BE472" s="230">
        <f>IF(N472="základní",J472,0)</f>
        <v>0</v>
      </c>
      <c r="BF472" s="230">
        <f>IF(N472="snížená",J472,0)</f>
        <v>0</v>
      </c>
      <c r="BG472" s="230">
        <f>IF(N472="zákl. přenesená",J472,0)</f>
        <v>0</v>
      </c>
      <c r="BH472" s="230">
        <f>IF(N472="sníž. přenesená",J472,0)</f>
        <v>0</v>
      </c>
      <c r="BI472" s="230">
        <f>IF(N472="nulová",J472,0)</f>
        <v>0</v>
      </c>
      <c r="BJ472" s="17" t="s">
        <v>86</v>
      </c>
      <c r="BK472" s="230">
        <f>ROUND(I472*H472,2)</f>
        <v>0</v>
      </c>
      <c r="BL472" s="17" t="s">
        <v>137</v>
      </c>
      <c r="BM472" s="229" t="s">
        <v>738</v>
      </c>
    </row>
    <row r="473" s="13" customFormat="1">
      <c r="A473" s="13"/>
      <c r="B473" s="231"/>
      <c r="C473" s="232"/>
      <c r="D473" s="233" t="s">
        <v>139</v>
      </c>
      <c r="E473" s="234" t="s">
        <v>1</v>
      </c>
      <c r="F473" s="235" t="s">
        <v>733</v>
      </c>
      <c r="G473" s="232"/>
      <c r="H473" s="234" t="s">
        <v>1</v>
      </c>
      <c r="I473" s="236"/>
      <c r="J473" s="232"/>
      <c r="K473" s="232"/>
      <c r="L473" s="237"/>
      <c r="M473" s="238"/>
      <c r="N473" s="239"/>
      <c r="O473" s="239"/>
      <c r="P473" s="239"/>
      <c r="Q473" s="239"/>
      <c r="R473" s="239"/>
      <c r="S473" s="239"/>
      <c r="T473" s="24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1" t="s">
        <v>139</v>
      </c>
      <c r="AU473" s="241" t="s">
        <v>88</v>
      </c>
      <c r="AV473" s="13" t="s">
        <v>86</v>
      </c>
      <c r="AW473" s="13" t="s">
        <v>32</v>
      </c>
      <c r="AX473" s="13" t="s">
        <v>78</v>
      </c>
      <c r="AY473" s="241" t="s">
        <v>130</v>
      </c>
    </row>
    <row r="474" s="14" customFormat="1">
      <c r="A474" s="14"/>
      <c r="B474" s="242"/>
      <c r="C474" s="243"/>
      <c r="D474" s="233" t="s">
        <v>139</v>
      </c>
      <c r="E474" s="244" t="s">
        <v>1</v>
      </c>
      <c r="F474" s="245" t="s">
        <v>734</v>
      </c>
      <c r="G474" s="243"/>
      <c r="H474" s="246">
        <v>14.960000000000001</v>
      </c>
      <c r="I474" s="247"/>
      <c r="J474" s="243"/>
      <c r="K474" s="243"/>
      <c r="L474" s="248"/>
      <c r="M474" s="249"/>
      <c r="N474" s="250"/>
      <c r="O474" s="250"/>
      <c r="P474" s="250"/>
      <c r="Q474" s="250"/>
      <c r="R474" s="250"/>
      <c r="S474" s="250"/>
      <c r="T474" s="25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2" t="s">
        <v>139</v>
      </c>
      <c r="AU474" s="252" t="s">
        <v>88</v>
      </c>
      <c r="AV474" s="14" t="s">
        <v>88</v>
      </c>
      <c r="AW474" s="14" t="s">
        <v>32</v>
      </c>
      <c r="AX474" s="14" t="s">
        <v>78</v>
      </c>
      <c r="AY474" s="252" t="s">
        <v>130</v>
      </c>
    </row>
    <row r="475" s="15" customFormat="1">
      <c r="A475" s="15"/>
      <c r="B475" s="253"/>
      <c r="C475" s="254"/>
      <c r="D475" s="233" t="s">
        <v>139</v>
      </c>
      <c r="E475" s="255" t="s">
        <v>1</v>
      </c>
      <c r="F475" s="256" t="s">
        <v>142</v>
      </c>
      <c r="G475" s="254"/>
      <c r="H475" s="257">
        <v>14.960000000000001</v>
      </c>
      <c r="I475" s="258"/>
      <c r="J475" s="254"/>
      <c r="K475" s="254"/>
      <c r="L475" s="259"/>
      <c r="M475" s="260"/>
      <c r="N475" s="261"/>
      <c r="O475" s="261"/>
      <c r="P475" s="261"/>
      <c r="Q475" s="261"/>
      <c r="R475" s="261"/>
      <c r="S475" s="261"/>
      <c r="T475" s="262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3" t="s">
        <v>139</v>
      </c>
      <c r="AU475" s="263" t="s">
        <v>88</v>
      </c>
      <c r="AV475" s="15" t="s">
        <v>137</v>
      </c>
      <c r="AW475" s="15" t="s">
        <v>32</v>
      </c>
      <c r="AX475" s="15" t="s">
        <v>86</v>
      </c>
      <c r="AY475" s="263" t="s">
        <v>130</v>
      </c>
    </row>
    <row r="476" s="2" customFormat="1" ht="16.5" customHeight="1">
      <c r="A476" s="38"/>
      <c r="B476" s="39"/>
      <c r="C476" s="218" t="s">
        <v>739</v>
      </c>
      <c r="D476" s="218" t="s">
        <v>132</v>
      </c>
      <c r="E476" s="219" t="s">
        <v>740</v>
      </c>
      <c r="F476" s="220" t="s">
        <v>741</v>
      </c>
      <c r="G476" s="221" t="s">
        <v>192</v>
      </c>
      <c r="H476" s="222">
        <v>0.0089999999999999993</v>
      </c>
      <c r="I476" s="223"/>
      <c r="J476" s="224">
        <f>ROUND(I476*H476,2)</f>
        <v>0</v>
      </c>
      <c r="K476" s="220" t="s">
        <v>1</v>
      </c>
      <c r="L476" s="44"/>
      <c r="M476" s="225" t="s">
        <v>1</v>
      </c>
      <c r="N476" s="226" t="s">
        <v>43</v>
      </c>
      <c r="O476" s="91"/>
      <c r="P476" s="227">
        <f>O476*H476</f>
        <v>0</v>
      </c>
      <c r="Q476" s="227">
        <v>2.0000000000000002E-05</v>
      </c>
      <c r="R476" s="227">
        <f>Q476*H476</f>
        <v>1.8E-07</v>
      </c>
      <c r="S476" s="227">
        <v>0.001</v>
      </c>
      <c r="T476" s="228">
        <f>S476*H476</f>
        <v>9.0000000000000002E-06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9" t="s">
        <v>137</v>
      </c>
      <c r="AT476" s="229" t="s">
        <v>132</v>
      </c>
      <c r="AU476" s="229" t="s">
        <v>88</v>
      </c>
      <c r="AY476" s="17" t="s">
        <v>130</v>
      </c>
      <c r="BE476" s="230">
        <f>IF(N476="základní",J476,0)</f>
        <v>0</v>
      </c>
      <c r="BF476" s="230">
        <f>IF(N476="snížená",J476,0)</f>
        <v>0</v>
      </c>
      <c r="BG476" s="230">
        <f>IF(N476="zákl. přenesená",J476,0)</f>
        <v>0</v>
      </c>
      <c r="BH476" s="230">
        <f>IF(N476="sníž. přenesená",J476,0)</f>
        <v>0</v>
      </c>
      <c r="BI476" s="230">
        <f>IF(N476="nulová",J476,0)</f>
        <v>0</v>
      </c>
      <c r="BJ476" s="17" t="s">
        <v>86</v>
      </c>
      <c r="BK476" s="230">
        <f>ROUND(I476*H476,2)</f>
        <v>0</v>
      </c>
      <c r="BL476" s="17" t="s">
        <v>137</v>
      </c>
      <c r="BM476" s="229" t="s">
        <v>742</v>
      </c>
    </row>
    <row r="477" s="14" customFormat="1">
      <c r="A477" s="14"/>
      <c r="B477" s="242"/>
      <c r="C477" s="243"/>
      <c r="D477" s="233" t="s">
        <v>139</v>
      </c>
      <c r="E477" s="244" t="s">
        <v>1</v>
      </c>
      <c r="F477" s="245" t="s">
        <v>743</v>
      </c>
      <c r="G477" s="243"/>
      <c r="H477" s="246">
        <v>0.0089999999999999993</v>
      </c>
      <c r="I477" s="247"/>
      <c r="J477" s="243"/>
      <c r="K477" s="243"/>
      <c r="L477" s="248"/>
      <c r="M477" s="249"/>
      <c r="N477" s="250"/>
      <c r="O477" s="250"/>
      <c r="P477" s="250"/>
      <c r="Q477" s="250"/>
      <c r="R477" s="250"/>
      <c r="S477" s="250"/>
      <c r="T477" s="25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2" t="s">
        <v>139</v>
      </c>
      <c r="AU477" s="252" t="s">
        <v>88</v>
      </c>
      <c r="AV477" s="14" t="s">
        <v>88</v>
      </c>
      <c r="AW477" s="14" t="s">
        <v>32</v>
      </c>
      <c r="AX477" s="14" t="s">
        <v>78</v>
      </c>
      <c r="AY477" s="252" t="s">
        <v>130</v>
      </c>
    </row>
    <row r="478" s="15" customFormat="1">
      <c r="A478" s="15"/>
      <c r="B478" s="253"/>
      <c r="C478" s="254"/>
      <c r="D478" s="233" t="s">
        <v>139</v>
      </c>
      <c r="E478" s="255" t="s">
        <v>1</v>
      </c>
      <c r="F478" s="256" t="s">
        <v>142</v>
      </c>
      <c r="G478" s="254"/>
      <c r="H478" s="257">
        <v>0.0089999999999999993</v>
      </c>
      <c r="I478" s="258"/>
      <c r="J478" s="254"/>
      <c r="K478" s="254"/>
      <c r="L478" s="259"/>
      <c r="M478" s="260"/>
      <c r="N478" s="261"/>
      <c r="O478" s="261"/>
      <c r="P478" s="261"/>
      <c r="Q478" s="261"/>
      <c r="R478" s="261"/>
      <c r="S478" s="261"/>
      <c r="T478" s="262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63" t="s">
        <v>139</v>
      </c>
      <c r="AU478" s="263" t="s">
        <v>88</v>
      </c>
      <c r="AV478" s="15" t="s">
        <v>137</v>
      </c>
      <c r="AW478" s="15" t="s">
        <v>32</v>
      </c>
      <c r="AX478" s="15" t="s">
        <v>86</v>
      </c>
      <c r="AY478" s="263" t="s">
        <v>130</v>
      </c>
    </row>
    <row r="479" s="2" customFormat="1" ht="16.5" customHeight="1">
      <c r="A479" s="38"/>
      <c r="B479" s="39"/>
      <c r="C479" s="218" t="s">
        <v>744</v>
      </c>
      <c r="D479" s="218" t="s">
        <v>132</v>
      </c>
      <c r="E479" s="219" t="s">
        <v>745</v>
      </c>
      <c r="F479" s="220" t="s">
        <v>746</v>
      </c>
      <c r="G479" s="221" t="s">
        <v>135</v>
      </c>
      <c r="H479" s="222">
        <v>0.17599999999999999</v>
      </c>
      <c r="I479" s="223"/>
      <c r="J479" s="224">
        <f>ROUND(I479*H479,2)</f>
        <v>0</v>
      </c>
      <c r="K479" s="220" t="s">
        <v>1</v>
      </c>
      <c r="L479" s="44"/>
      <c r="M479" s="225" t="s">
        <v>1</v>
      </c>
      <c r="N479" s="226" t="s">
        <v>43</v>
      </c>
      <c r="O479" s="91"/>
      <c r="P479" s="227">
        <f>O479*H479</f>
        <v>0</v>
      </c>
      <c r="Q479" s="227">
        <v>2.0000000000000002E-05</v>
      </c>
      <c r="R479" s="227">
        <f>Q479*H479</f>
        <v>3.5200000000000002E-06</v>
      </c>
      <c r="S479" s="227">
        <v>0.001</v>
      </c>
      <c r="T479" s="228">
        <f>S479*H479</f>
        <v>0.000176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9" t="s">
        <v>137</v>
      </c>
      <c r="AT479" s="229" t="s">
        <v>132</v>
      </c>
      <c r="AU479" s="229" t="s">
        <v>88</v>
      </c>
      <c r="AY479" s="17" t="s">
        <v>130</v>
      </c>
      <c r="BE479" s="230">
        <f>IF(N479="základní",J479,0)</f>
        <v>0</v>
      </c>
      <c r="BF479" s="230">
        <f>IF(N479="snížená",J479,0)</f>
        <v>0</v>
      </c>
      <c r="BG479" s="230">
        <f>IF(N479="zákl. přenesená",J479,0)</f>
        <v>0</v>
      </c>
      <c r="BH479" s="230">
        <f>IF(N479="sníž. přenesená",J479,0)</f>
        <v>0</v>
      </c>
      <c r="BI479" s="230">
        <f>IF(N479="nulová",J479,0)</f>
        <v>0</v>
      </c>
      <c r="BJ479" s="17" t="s">
        <v>86</v>
      </c>
      <c r="BK479" s="230">
        <f>ROUND(I479*H479,2)</f>
        <v>0</v>
      </c>
      <c r="BL479" s="17" t="s">
        <v>137</v>
      </c>
      <c r="BM479" s="229" t="s">
        <v>747</v>
      </c>
    </row>
    <row r="480" s="14" customFormat="1">
      <c r="A480" s="14"/>
      <c r="B480" s="242"/>
      <c r="C480" s="243"/>
      <c r="D480" s="233" t="s">
        <v>139</v>
      </c>
      <c r="E480" s="244" t="s">
        <v>1</v>
      </c>
      <c r="F480" s="245" t="s">
        <v>748</v>
      </c>
      <c r="G480" s="243"/>
      <c r="H480" s="246">
        <v>0.17599999999999999</v>
      </c>
      <c r="I480" s="247"/>
      <c r="J480" s="243"/>
      <c r="K480" s="243"/>
      <c r="L480" s="248"/>
      <c r="M480" s="249"/>
      <c r="N480" s="250"/>
      <c r="O480" s="250"/>
      <c r="P480" s="250"/>
      <c r="Q480" s="250"/>
      <c r="R480" s="250"/>
      <c r="S480" s="250"/>
      <c r="T480" s="25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2" t="s">
        <v>139</v>
      </c>
      <c r="AU480" s="252" t="s">
        <v>88</v>
      </c>
      <c r="AV480" s="14" t="s">
        <v>88</v>
      </c>
      <c r="AW480" s="14" t="s">
        <v>32</v>
      </c>
      <c r="AX480" s="14" t="s">
        <v>78</v>
      </c>
      <c r="AY480" s="252" t="s">
        <v>130</v>
      </c>
    </row>
    <row r="481" s="15" customFormat="1">
      <c r="A481" s="15"/>
      <c r="B481" s="253"/>
      <c r="C481" s="254"/>
      <c r="D481" s="233" t="s">
        <v>139</v>
      </c>
      <c r="E481" s="255" t="s">
        <v>1</v>
      </c>
      <c r="F481" s="256" t="s">
        <v>142</v>
      </c>
      <c r="G481" s="254"/>
      <c r="H481" s="257">
        <v>0.17599999999999999</v>
      </c>
      <c r="I481" s="258"/>
      <c r="J481" s="254"/>
      <c r="K481" s="254"/>
      <c r="L481" s="259"/>
      <c r="M481" s="260"/>
      <c r="N481" s="261"/>
      <c r="O481" s="261"/>
      <c r="P481" s="261"/>
      <c r="Q481" s="261"/>
      <c r="R481" s="261"/>
      <c r="S481" s="261"/>
      <c r="T481" s="262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63" t="s">
        <v>139</v>
      </c>
      <c r="AU481" s="263" t="s">
        <v>88</v>
      </c>
      <c r="AV481" s="15" t="s">
        <v>137</v>
      </c>
      <c r="AW481" s="15" t="s">
        <v>32</v>
      </c>
      <c r="AX481" s="15" t="s">
        <v>86</v>
      </c>
      <c r="AY481" s="263" t="s">
        <v>130</v>
      </c>
    </row>
    <row r="482" s="2" customFormat="1" ht="16.5" customHeight="1">
      <c r="A482" s="38"/>
      <c r="B482" s="39"/>
      <c r="C482" s="218" t="s">
        <v>749</v>
      </c>
      <c r="D482" s="218" t="s">
        <v>132</v>
      </c>
      <c r="E482" s="219" t="s">
        <v>750</v>
      </c>
      <c r="F482" s="220" t="s">
        <v>751</v>
      </c>
      <c r="G482" s="221" t="s">
        <v>135</v>
      </c>
      <c r="H482" s="222">
        <v>0.17599999999999999</v>
      </c>
      <c r="I482" s="223"/>
      <c r="J482" s="224">
        <f>ROUND(I482*H482,2)</f>
        <v>0</v>
      </c>
      <c r="K482" s="220" t="s">
        <v>1</v>
      </c>
      <c r="L482" s="44"/>
      <c r="M482" s="225" t="s">
        <v>1</v>
      </c>
      <c r="N482" s="226" t="s">
        <v>43</v>
      </c>
      <c r="O482" s="91"/>
      <c r="P482" s="227">
        <f>O482*H482</f>
        <v>0</v>
      </c>
      <c r="Q482" s="227">
        <v>2.0000000000000002E-05</v>
      </c>
      <c r="R482" s="227">
        <f>Q482*H482</f>
        <v>3.5200000000000002E-06</v>
      </c>
      <c r="S482" s="227">
        <v>0.001</v>
      </c>
      <c r="T482" s="228">
        <f>S482*H482</f>
        <v>0.000176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9" t="s">
        <v>137</v>
      </c>
      <c r="AT482" s="229" t="s">
        <v>132</v>
      </c>
      <c r="AU482" s="229" t="s">
        <v>88</v>
      </c>
      <c r="AY482" s="17" t="s">
        <v>130</v>
      </c>
      <c r="BE482" s="230">
        <f>IF(N482="základní",J482,0)</f>
        <v>0</v>
      </c>
      <c r="BF482" s="230">
        <f>IF(N482="snížená",J482,0)</f>
        <v>0</v>
      </c>
      <c r="BG482" s="230">
        <f>IF(N482="zákl. přenesená",J482,0)</f>
        <v>0</v>
      </c>
      <c r="BH482" s="230">
        <f>IF(N482="sníž. přenesená",J482,0)</f>
        <v>0</v>
      </c>
      <c r="BI482" s="230">
        <f>IF(N482="nulová",J482,0)</f>
        <v>0</v>
      </c>
      <c r="BJ482" s="17" t="s">
        <v>86</v>
      </c>
      <c r="BK482" s="230">
        <f>ROUND(I482*H482,2)</f>
        <v>0</v>
      </c>
      <c r="BL482" s="17" t="s">
        <v>137</v>
      </c>
      <c r="BM482" s="229" t="s">
        <v>752</v>
      </c>
    </row>
    <row r="483" s="14" customFormat="1">
      <c r="A483" s="14"/>
      <c r="B483" s="242"/>
      <c r="C483" s="243"/>
      <c r="D483" s="233" t="s">
        <v>139</v>
      </c>
      <c r="E483" s="244" t="s">
        <v>1</v>
      </c>
      <c r="F483" s="245" t="s">
        <v>748</v>
      </c>
      <c r="G483" s="243"/>
      <c r="H483" s="246">
        <v>0.17599999999999999</v>
      </c>
      <c r="I483" s="247"/>
      <c r="J483" s="243"/>
      <c r="K483" s="243"/>
      <c r="L483" s="248"/>
      <c r="M483" s="249"/>
      <c r="N483" s="250"/>
      <c r="O483" s="250"/>
      <c r="P483" s="250"/>
      <c r="Q483" s="250"/>
      <c r="R483" s="250"/>
      <c r="S483" s="250"/>
      <c r="T483" s="251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2" t="s">
        <v>139</v>
      </c>
      <c r="AU483" s="252" t="s">
        <v>88</v>
      </c>
      <c r="AV483" s="14" t="s">
        <v>88</v>
      </c>
      <c r="AW483" s="14" t="s">
        <v>32</v>
      </c>
      <c r="AX483" s="14" t="s">
        <v>78</v>
      </c>
      <c r="AY483" s="252" t="s">
        <v>130</v>
      </c>
    </row>
    <row r="484" s="15" customFormat="1">
      <c r="A484" s="15"/>
      <c r="B484" s="253"/>
      <c r="C484" s="254"/>
      <c r="D484" s="233" t="s">
        <v>139</v>
      </c>
      <c r="E484" s="255" t="s">
        <v>1</v>
      </c>
      <c r="F484" s="256" t="s">
        <v>142</v>
      </c>
      <c r="G484" s="254"/>
      <c r="H484" s="257">
        <v>0.17599999999999999</v>
      </c>
      <c r="I484" s="258"/>
      <c r="J484" s="254"/>
      <c r="K484" s="254"/>
      <c r="L484" s="259"/>
      <c r="M484" s="260"/>
      <c r="N484" s="261"/>
      <c r="O484" s="261"/>
      <c r="P484" s="261"/>
      <c r="Q484" s="261"/>
      <c r="R484" s="261"/>
      <c r="S484" s="261"/>
      <c r="T484" s="262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3" t="s">
        <v>139</v>
      </c>
      <c r="AU484" s="263" t="s">
        <v>88</v>
      </c>
      <c r="AV484" s="15" t="s">
        <v>137</v>
      </c>
      <c r="AW484" s="15" t="s">
        <v>32</v>
      </c>
      <c r="AX484" s="15" t="s">
        <v>86</v>
      </c>
      <c r="AY484" s="263" t="s">
        <v>130</v>
      </c>
    </row>
    <row r="485" s="2" customFormat="1" ht="24.15" customHeight="1">
      <c r="A485" s="38"/>
      <c r="B485" s="39"/>
      <c r="C485" s="218" t="s">
        <v>753</v>
      </c>
      <c r="D485" s="218" t="s">
        <v>132</v>
      </c>
      <c r="E485" s="219" t="s">
        <v>754</v>
      </c>
      <c r="F485" s="220" t="s">
        <v>755</v>
      </c>
      <c r="G485" s="221" t="s">
        <v>166</v>
      </c>
      <c r="H485" s="222">
        <v>1</v>
      </c>
      <c r="I485" s="223"/>
      <c r="J485" s="224">
        <f>ROUND(I485*H485,2)</f>
        <v>0</v>
      </c>
      <c r="K485" s="220" t="s">
        <v>136</v>
      </c>
      <c r="L485" s="44"/>
      <c r="M485" s="225" t="s">
        <v>1</v>
      </c>
      <c r="N485" s="226" t="s">
        <v>43</v>
      </c>
      <c r="O485" s="91"/>
      <c r="P485" s="227">
        <f>O485*H485</f>
        <v>0</v>
      </c>
      <c r="Q485" s="227">
        <v>0.00097000000000000005</v>
      </c>
      <c r="R485" s="227">
        <f>Q485*H485</f>
        <v>0.00097000000000000005</v>
      </c>
      <c r="S485" s="227">
        <v>0.0043</v>
      </c>
      <c r="T485" s="228">
        <f>S485*H485</f>
        <v>0.0043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9" t="s">
        <v>137</v>
      </c>
      <c r="AT485" s="229" t="s">
        <v>132</v>
      </c>
      <c r="AU485" s="229" t="s">
        <v>88</v>
      </c>
      <c r="AY485" s="17" t="s">
        <v>130</v>
      </c>
      <c r="BE485" s="230">
        <f>IF(N485="základní",J485,0)</f>
        <v>0</v>
      </c>
      <c r="BF485" s="230">
        <f>IF(N485="snížená",J485,0)</f>
        <v>0</v>
      </c>
      <c r="BG485" s="230">
        <f>IF(N485="zákl. přenesená",J485,0)</f>
        <v>0</v>
      </c>
      <c r="BH485" s="230">
        <f>IF(N485="sníž. přenesená",J485,0)</f>
        <v>0</v>
      </c>
      <c r="BI485" s="230">
        <f>IF(N485="nulová",J485,0)</f>
        <v>0</v>
      </c>
      <c r="BJ485" s="17" t="s">
        <v>86</v>
      </c>
      <c r="BK485" s="230">
        <f>ROUND(I485*H485,2)</f>
        <v>0</v>
      </c>
      <c r="BL485" s="17" t="s">
        <v>137</v>
      </c>
      <c r="BM485" s="229" t="s">
        <v>756</v>
      </c>
    </row>
    <row r="486" s="13" customFormat="1">
      <c r="A486" s="13"/>
      <c r="B486" s="231"/>
      <c r="C486" s="232"/>
      <c r="D486" s="233" t="s">
        <v>139</v>
      </c>
      <c r="E486" s="234" t="s">
        <v>1</v>
      </c>
      <c r="F486" s="235" t="s">
        <v>757</v>
      </c>
      <c r="G486" s="232"/>
      <c r="H486" s="234" t="s">
        <v>1</v>
      </c>
      <c r="I486" s="236"/>
      <c r="J486" s="232"/>
      <c r="K486" s="232"/>
      <c r="L486" s="237"/>
      <c r="M486" s="238"/>
      <c r="N486" s="239"/>
      <c r="O486" s="239"/>
      <c r="P486" s="239"/>
      <c r="Q486" s="239"/>
      <c r="R486" s="239"/>
      <c r="S486" s="239"/>
      <c r="T486" s="240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1" t="s">
        <v>139</v>
      </c>
      <c r="AU486" s="241" t="s">
        <v>88</v>
      </c>
      <c r="AV486" s="13" t="s">
        <v>86</v>
      </c>
      <c r="AW486" s="13" t="s">
        <v>32</v>
      </c>
      <c r="AX486" s="13" t="s">
        <v>78</v>
      </c>
      <c r="AY486" s="241" t="s">
        <v>130</v>
      </c>
    </row>
    <row r="487" s="14" customFormat="1">
      <c r="A487" s="14"/>
      <c r="B487" s="242"/>
      <c r="C487" s="243"/>
      <c r="D487" s="233" t="s">
        <v>139</v>
      </c>
      <c r="E487" s="244" t="s">
        <v>1</v>
      </c>
      <c r="F487" s="245" t="s">
        <v>758</v>
      </c>
      <c r="G487" s="243"/>
      <c r="H487" s="246">
        <v>1</v>
      </c>
      <c r="I487" s="247"/>
      <c r="J487" s="243"/>
      <c r="K487" s="243"/>
      <c r="L487" s="248"/>
      <c r="M487" s="249"/>
      <c r="N487" s="250"/>
      <c r="O487" s="250"/>
      <c r="P487" s="250"/>
      <c r="Q487" s="250"/>
      <c r="R487" s="250"/>
      <c r="S487" s="250"/>
      <c r="T487" s="251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2" t="s">
        <v>139</v>
      </c>
      <c r="AU487" s="252" t="s">
        <v>88</v>
      </c>
      <c r="AV487" s="14" t="s">
        <v>88</v>
      </c>
      <c r="AW487" s="14" t="s">
        <v>32</v>
      </c>
      <c r="AX487" s="14" t="s">
        <v>78</v>
      </c>
      <c r="AY487" s="252" t="s">
        <v>130</v>
      </c>
    </row>
    <row r="488" s="15" customFormat="1">
      <c r="A488" s="15"/>
      <c r="B488" s="253"/>
      <c r="C488" s="254"/>
      <c r="D488" s="233" t="s">
        <v>139</v>
      </c>
      <c r="E488" s="255" t="s">
        <v>1</v>
      </c>
      <c r="F488" s="256" t="s">
        <v>142</v>
      </c>
      <c r="G488" s="254"/>
      <c r="H488" s="257">
        <v>1</v>
      </c>
      <c r="I488" s="258"/>
      <c r="J488" s="254"/>
      <c r="K488" s="254"/>
      <c r="L488" s="259"/>
      <c r="M488" s="260"/>
      <c r="N488" s="261"/>
      <c r="O488" s="261"/>
      <c r="P488" s="261"/>
      <c r="Q488" s="261"/>
      <c r="R488" s="261"/>
      <c r="S488" s="261"/>
      <c r="T488" s="262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63" t="s">
        <v>139</v>
      </c>
      <c r="AU488" s="263" t="s">
        <v>88</v>
      </c>
      <c r="AV488" s="15" t="s">
        <v>137</v>
      </c>
      <c r="AW488" s="15" t="s">
        <v>32</v>
      </c>
      <c r="AX488" s="15" t="s">
        <v>86</v>
      </c>
      <c r="AY488" s="263" t="s">
        <v>130</v>
      </c>
    </row>
    <row r="489" s="2" customFormat="1" ht="24.15" customHeight="1">
      <c r="A489" s="38"/>
      <c r="B489" s="39"/>
      <c r="C489" s="218" t="s">
        <v>759</v>
      </c>
      <c r="D489" s="218" t="s">
        <v>132</v>
      </c>
      <c r="E489" s="219" t="s">
        <v>760</v>
      </c>
      <c r="F489" s="220" t="s">
        <v>761</v>
      </c>
      <c r="G489" s="221" t="s">
        <v>166</v>
      </c>
      <c r="H489" s="222">
        <v>1.2</v>
      </c>
      <c r="I489" s="223"/>
      <c r="J489" s="224">
        <f>ROUND(I489*H489,2)</f>
        <v>0</v>
      </c>
      <c r="K489" s="220" t="s">
        <v>136</v>
      </c>
      <c r="L489" s="44"/>
      <c r="M489" s="225" t="s">
        <v>1</v>
      </c>
      <c r="N489" s="226" t="s">
        <v>43</v>
      </c>
      <c r="O489" s="91"/>
      <c r="P489" s="227">
        <f>O489*H489</f>
        <v>0</v>
      </c>
      <c r="Q489" s="227">
        <v>0.00316</v>
      </c>
      <c r="R489" s="227">
        <f>Q489*H489</f>
        <v>0.0037919999999999998</v>
      </c>
      <c r="S489" s="227">
        <v>0.069000000000000006</v>
      </c>
      <c r="T489" s="228">
        <f>S489*H489</f>
        <v>0.082799999999999999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9" t="s">
        <v>137</v>
      </c>
      <c r="AT489" s="229" t="s">
        <v>132</v>
      </c>
      <c r="AU489" s="229" t="s">
        <v>88</v>
      </c>
      <c r="AY489" s="17" t="s">
        <v>130</v>
      </c>
      <c r="BE489" s="230">
        <f>IF(N489="základní",J489,0)</f>
        <v>0</v>
      </c>
      <c r="BF489" s="230">
        <f>IF(N489="snížená",J489,0)</f>
        <v>0</v>
      </c>
      <c r="BG489" s="230">
        <f>IF(N489="zákl. přenesená",J489,0)</f>
        <v>0</v>
      </c>
      <c r="BH489" s="230">
        <f>IF(N489="sníž. přenesená",J489,0)</f>
        <v>0</v>
      </c>
      <c r="BI489" s="230">
        <f>IF(N489="nulová",J489,0)</f>
        <v>0</v>
      </c>
      <c r="BJ489" s="17" t="s">
        <v>86</v>
      </c>
      <c r="BK489" s="230">
        <f>ROUND(I489*H489,2)</f>
        <v>0</v>
      </c>
      <c r="BL489" s="17" t="s">
        <v>137</v>
      </c>
      <c r="BM489" s="229" t="s">
        <v>762</v>
      </c>
    </row>
    <row r="490" s="13" customFormat="1">
      <c r="A490" s="13"/>
      <c r="B490" s="231"/>
      <c r="C490" s="232"/>
      <c r="D490" s="233" t="s">
        <v>139</v>
      </c>
      <c r="E490" s="234" t="s">
        <v>1</v>
      </c>
      <c r="F490" s="235" t="s">
        <v>763</v>
      </c>
      <c r="G490" s="232"/>
      <c r="H490" s="234" t="s">
        <v>1</v>
      </c>
      <c r="I490" s="236"/>
      <c r="J490" s="232"/>
      <c r="K490" s="232"/>
      <c r="L490" s="237"/>
      <c r="M490" s="238"/>
      <c r="N490" s="239"/>
      <c r="O490" s="239"/>
      <c r="P490" s="239"/>
      <c r="Q490" s="239"/>
      <c r="R490" s="239"/>
      <c r="S490" s="239"/>
      <c r="T490" s="240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1" t="s">
        <v>139</v>
      </c>
      <c r="AU490" s="241" t="s">
        <v>88</v>
      </c>
      <c r="AV490" s="13" t="s">
        <v>86</v>
      </c>
      <c r="AW490" s="13" t="s">
        <v>32</v>
      </c>
      <c r="AX490" s="13" t="s">
        <v>78</v>
      </c>
      <c r="AY490" s="241" t="s">
        <v>130</v>
      </c>
    </row>
    <row r="491" s="14" customFormat="1">
      <c r="A491" s="14"/>
      <c r="B491" s="242"/>
      <c r="C491" s="243"/>
      <c r="D491" s="233" t="s">
        <v>139</v>
      </c>
      <c r="E491" s="244" t="s">
        <v>1</v>
      </c>
      <c r="F491" s="245" t="s">
        <v>764</v>
      </c>
      <c r="G491" s="243"/>
      <c r="H491" s="246">
        <v>1.2</v>
      </c>
      <c r="I491" s="247"/>
      <c r="J491" s="243"/>
      <c r="K491" s="243"/>
      <c r="L491" s="248"/>
      <c r="M491" s="249"/>
      <c r="N491" s="250"/>
      <c r="O491" s="250"/>
      <c r="P491" s="250"/>
      <c r="Q491" s="250"/>
      <c r="R491" s="250"/>
      <c r="S491" s="250"/>
      <c r="T491" s="251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2" t="s">
        <v>139</v>
      </c>
      <c r="AU491" s="252" t="s">
        <v>88</v>
      </c>
      <c r="AV491" s="14" t="s">
        <v>88</v>
      </c>
      <c r="AW491" s="14" t="s">
        <v>32</v>
      </c>
      <c r="AX491" s="14" t="s">
        <v>78</v>
      </c>
      <c r="AY491" s="252" t="s">
        <v>130</v>
      </c>
    </row>
    <row r="492" s="15" customFormat="1">
      <c r="A492" s="15"/>
      <c r="B492" s="253"/>
      <c r="C492" s="254"/>
      <c r="D492" s="233" t="s">
        <v>139</v>
      </c>
      <c r="E492" s="255" t="s">
        <v>1</v>
      </c>
      <c r="F492" s="256" t="s">
        <v>142</v>
      </c>
      <c r="G492" s="254"/>
      <c r="H492" s="257">
        <v>1.2</v>
      </c>
      <c r="I492" s="258"/>
      <c r="J492" s="254"/>
      <c r="K492" s="254"/>
      <c r="L492" s="259"/>
      <c r="M492" s="260"/>
      <c r="N492" s="261"/>
      <c r="O492" s="261"/>
      <c r="P492" s="261"/>
      <c r="Q492" s="261"/>
      <c r="R492" s="261"/>
      <c r="S492" s="261"/>
      <c r="T492" s="262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3" t="s">
        <v>139</v>
      </c>
      <c r="AU492" s="263" t="s">
        <v>88</v>
      </c>
      <c r="AV492" s="15" t="s">
        <v>137</v>
      </c>
      <c r="AW492" s="15" t="s">
        <v>32</v>
      </c>
      <c r="AX492" s="15" t="s">
        <v>86</v>
      </c>
      <c r="AY492" s="263" t="s">
        <v>130</v>
      </c>
    </row>
    <row r="493" s="2" customFormat="1" ht="24.15" customHeight="1">
      <c r="A493" s="38"/>
      <c r="B493" s="39"/>
      <c r="C493" s="218" t="s">
        <v>765</v>
      </c>
      <c r="D493" s="218" t="s">
        <v>132</v>
      </c>
      <c r="E493" s="219" t="s">
        <v>766</v>
      </c>
      <c r="F493" s="220" t="s">
        <v>767</v>
      </c>
      <c r="G493" s="221" t="s">
        <v>135</v>
      </c>
      <c r="H493" s="222">
        <v>47.325000000000003</v>
      </c>
      <c r="I493" s="223"/>
      <c r="J493" s="224">
        <f>ROUND(I493*H493,2)</f>
        <v>0</v>
      </c>
      <c r="K493" s="220" t="s">
        <v>136</v>
      </c>
      <c r="L493" s="44"/>
      <c r="M493" s="225" t="s">
        <v>1</v>
      </c>
      <c r="N493" s="226" t="s">
        <v>43</v>
      </c>
      <c r="O493" s="91"/>
      <c r="P493" s="227">
        <f>O493*H493</f>
        <v>0</v>
      </c>
      <c r="Q493" s="227">
        <v>0.038850000000000003</v>
      </c>
      <c r="R493" s="227">
        <f>Q493*H493</f>
        <v>1.8385762500000002</v>
      </c>
      <c r="S493" s="227">
        <v>0</v>
      </c>
      <c r="T493" s="228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9" t="s">
        <v>137</v>
      </c>
      <c r="AT493" s="229" t="s">
        <v>132</v>
      </c>
      <c r="AU493" s="229" t="s">
        <v>88</v>
      </c>
      <c r="AY493" s="17" t="s">
        <v>130</v>
      </c>
      <c r="BE493" s="230">
        <f>IF(N493="základní",J493,0)</f>
        <v>0</v>
      </c>
      <c r="BF493" s="230">
        <f>IF(N493="snížená",J493,0)</f>
        <v>0</v>
      </c>
      <c r="BG493" s="230">
        <f>IF(N493="zákl. přenesená",J493,0)</f>
        <v>0</v>
      </c>
      <c r="BH493" s="230">
        <f>IF(N493="sníž. přenesená",J493,0)</f>
        <v>0</v>
      </c>
      <c r="BI493" s="230">
        <f>IF(N493="nulová",J493,0)</f>
        <v>0</v>
      </c>
      <c r="BJ493" s="17" t="s">
        <v>86</v>
      </c>
      <c r="BK493" s="230">
        <f>ROUND(I493*H493,2)</f>
        <v>0</v>
      </c>
      <c r="BL493" s="17" t="s">
        <v>137</v>
      </c>
      <c r="BM493" s="229" t="s">
        <v>768</v>
      </c>
    </row>
    <row r="494" s="13" customFormat="1">
      <c r="A494" s="13"/>
      <c r="B494" s="231"/>
      <c r="C494" s="232"/>
      <c r="D494" s="233" t="s">
        <v>139</v>
      </c>
      <c r="E494" s="234" t="s">
        <v>1</v>
      </c>
      <c r="F494" s="235" t="s">
        <v>553</v>
      </c>
      <c r="G494" s="232"/>
      <c r="H494" s="234" t="s">
        <v>1</v>
      </c>
      <c r="I494" s="236"/>
      <c r="J494" s="232"/>
      <c r="K494" s="232"/>
      <c r="L494" s="237"/>
      <c r="M494" s="238"/>
      <c r="N494" s="239"/>
      <c r="O494" s="239"/>
      <c r="P494" s="239"/>
      <c r="Q494" s="239"/>
      <c r="R494" s="239"/>
      <c r="S494" s="239"/>
      <c r="T494" s="24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1" t="s">
        <v>139</v>
      </c>
      <c r="AU494" s="241" t="s">
        <v>88</v>
      </c>
      <c r="AV494" s="13" t="s">
        <v>86</v>
      </c>
      <c r="AW494" s="13" t="s">
        <v>32</v>
      </c>
      <c r="AX494" s="13" t="s">
        <v>78</v>
      </c>
      <c r="AY494" s="241" t="s">
        <v>130</v>
      </c>
    </row>
    <row r="495" s="14" customFormat="1">
      <c r="A495" s="14"/>
      <c r="B495" s="242"/>
      <c r="C495" s="243"/>
      <c r="D495" s="233" t="s">
        <v>139</v>
      </c>
      <c r="E495" s="244" t="s">
        <v>1</v>
      </c>
      <c r="F495" s="245" t="s">
        <v>559</v>
      </c>
      <c r="G495" s="243"/>
      <c r="H495" s="246">
        <v>47.325000000000003</v>
      </c>
      <c r="I495" s="247"/>
      <c r="J495" s="243"/>
      <c r="K495" s="243"/>
      <c r="L495" s="248"/>
      <c r="M495" s="249"/>
      <c r="N495" s="250"/>
      <c r="O495" s="250"/>
      <c r="P495" s="250"/>
      <c r="Q495" s="250"/>
      <c r="R495" s="250"/>
      <c r="S495" s="250"/>
      <c r="T495" s="25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2" t="s">
        <v>139</v>
      </c>
      <c r="AU495" s="252" t="s">
        <v>88</v>
      </c>
      <c r="AV495" s="14" t="s">
        <v>88</v>
      </c>
      <c r="AW495" s="14" t="s">
        <v>32</v>
      </c>
      <c r="AX495" s="14" t="s">
        <v>78</v>
      </c>
      <c r="AY495" s="252" t="s">
        <v>130</v>
      </c>
    </row>
    <row r="496" s="15" customFormat="1">
      <c r="A496" s="15"/>
      <c r="B496" s="253"/>
      <c r="C496" s="254"/>
      <c r="D496" s="233" t="s">
        <v>139</v>
      </c>
      <c r="E496" s="255" t="s">
        <v>1</v>
      </c>
      <c r="F496" s="256" t="s">
        <v>142</v>
      </c>
      <c r="G496" s="254"/>
      <c r="H496" s="257">
        <v>47.325000000000003</v>
      </c>
      <c r="I496" s="258"/>
      <c r="J496" s="254"/>
      <c r="K496" s="254"/>
      <c r="L496" s="259"/>
      <c r="M496" s="260"/>
      <c r="N496" s="261"/>
      <c r="O496" s="261"/>
      <c r="P496" s="261"/>
      <c r="Q496" s="261"/>
      <c r="R496" s="261"/>
      <c r="S496" s="261"/>
      <c r="T496" s="262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63" t="s">
        <v>139</v>
      </c>
      <c r="AU496" s="263" t="s">
        <v>88</v>
      </c>
      <c r="AV496" s="15" t="s">
        <v>137</v>
      </c>
      <c r="AW496" s="15" t="s">
        <v>32</v>
      </c>
      <c r="AX496" s="15" t="s">
        <v>86</v>
      </c>
      <c r="AY496" s="263" t="s">
        <v>130</v>
      </c>
    </row>
    <row r="497" s="2" customFormat="1" ht="16.5" customHeight="1">
      <c r="A497" s="38"/>
      <c r="B497" s="39"/>
      <c r="C497" s="218" t="s">
        <v>769</v>
      </c>
      <c r="D497" s="218" t="s">
        <v>132</v>
      </c>
      <c r="E497" s="219" t="s">
        <v>770</v>
      </c>
      <c r="F497" s="220" t="s">
        <v>771</v>
      </c>
      <c r="G497" s="221" t="s">
        <v>135</v>
      </c>
      <c r="H497" s="222">
        <v>31.550000000000001</v>
      </c>
      <c r="I497" s="223"/>
      <c r="J497" s="224">
        <f>ROUND(I497*H497,2)</f>
        <v>0</v>
      </c>
      <c r="K497" s="220" t="s">
        <v>1</v>
      </c>
      <c r="L497" s="44"/>
      <c r="M497" s="225" t="s">
        <v>1</v>
      </c>
      <c r="N497" s="226" t="s">
        <v>43</v>
      </c>
      <c r="O497" s="91"/>
      <c r="P497" s="227">
        <f>O497*H497</f>
        <v>0</v>
      </c>
      <c r="Q497" s="227">
        <v>0.038850000000000003</v>
      </c>
      <c r="R497" s="227">
        <f>Q497*H497</f>
        <v>1.2257175</v>
      </c>
      <c r="S497" s="227">
        <v>0</v>
      </c>
      <c r="T497" s="228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9" t="s">
        <v>137</v>
      </c>
      <c r="AT497" s="229" t="s">
        <v>132</v>
      </c>
      <c r="AU497" s="229" t="s">
        <v>88</v>
      </c>
      <c r="AY497" s="17" t="s">
        <v>130</v>
      </c>
      <c r="BE497" s="230">
        <f>IF(N497="základní",J497,0)</f>
        <v>0</v>
      </c>
      <c r="BF497" s="230">
        <f>IF(N497="snížená",J497,0)</f>
        <v>0</v>
      </c>
      <c r="BG497" s="230">
        <f>IF(N497="zákl. přenesená",J497,0)</f>
        <v>0</v>
      </c>
      <c r="BH497" s="230">
        <f>IF(N497="sníž. přenesená",J497,0)</f>
        <v>0</v>
      </c>
      <c r="BI497" s="230">
        <f>IF(N497="nulová",J497,0)</f>
        <v>0</v>
      </c>
      <c r="BJ497" s="17" t="s">
        <v>86</v>
      </c>
      <c r="BK497" s="230">
        <f>ROUND(I497*H497,2)</f>
        <v>0</v>
      </c>
      <c r="BL497" s="17" t="s">
        <v>137</v>
      </c>
      <c r="BM497" s="229" t="s">
        <v>772</v>
      </c>
    </row>
    <row r="498" s="13" customFormat="1">
      <c r="A498" s="13"/>
      <c r="B498" s="231"/>
      <c r="C498" s="232"/>
      <c r="D498" s="233" t="s">
        <v>139</v>
      </c>
      <c r="E498" s="234" t="s">
        <v>1</v>
      </c>
      <c r="F498" s="235" t="s">
        <v>553</v>
      </c>
      <c r="G498" s="232"/>
      <c r="H498" s="234" t="s">
        <v>1</v>
      </c>
      <c r="I498" s="236"/>
      <c r="J498" s="232"/>
      <c r="K498" s="232"/>
      <c r="L498" s="237"/>
      <c r="M498" s="238"/>
      <c r="N498" s="239"/>
      <c r="O498" s="239"/>
      <c r="P498" s="239"/>
      <c r="Q498" s="239"/>
      <c r="R498" s="239"/>
      <c r="S498" s="239"/>
      <c r="T498" s="24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1" t="s">
        <v>139</v>
      </c>
      <c r="AU498" s="241" t="s">
        <v>88</v>
      </c>
      <c r="AV498" s="13" t="s">
        <v>86</v>
      </c>
      <c r="AW498" s="13" t="s">
        <v>32</v>
      </c>
      <c r="AX498" s="13" t="s">
        <v>78</v>
      </c>
      <c r="AY498" s="241" t="s">
        <v>130</v>
      </c>
    </row>
    <row r="499" s="14" customFormat="1">
      <c r="A499" s="14"/>
      <c r="B499" s="242"/>
      <c r="C499" s="243"/>
      <c r="D499" s="233" t="s">
        <v>139</v>
      </c>
      <c r="E499" s="244" t="s">
        <v>1</v>
      </c>
      <c r="F499" s="245" t="s">
        <v>773</v>
      </c>
      <c r="G499" s="243"/>
      <c r="H499" s="246">
        <v>31.550000000000001</v>
      </c>
      <c r="I499" s="247"/>
      <c r="J499" s="243"/>
      <c r="K499" s="243"/>
      <c r="L499" s="248"/>
      <c r="M499" s="249"/>
      <c r="N499" s="250"/>
      <c r="O499" s="250"/>
      <c r="P499" s="250"/>
      <c r="Q499" s="250"/>
      <c r="R499" s="250"/>
      <c r="S499" s="250"/>
      <c r="T499" s="25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2" t="s">
        <v>139</v>
      </c>
      <c r="AU499" s="252" t="s">
        <v>88</v>
      </c>
      <c r="AV499" s="14" t="s">
        <v>88</v>
      </c>
      <c r="AW499" s="14" t="s">
        <v>32</v>
      </c>
      <c r="AX499" s="14" t="s">
        <v>78</v>
      </c>
      <c r="AY499" s="252" t="s">
        <v>130</v>
      </c>
    </row>
    <row r="500" s="15" customFormat="1">
      <c r="A500" s="15"/>
      <c r="B500" s="253"/>
      <c r="C500" s="254"/>
      <c r="D500" s="233" t="s">
        <v>139</v>
      </c>
      <c r="E500" s="255" t="s">
        <v>1</v>
      </c>
      <c r="F500" s="256" t="s">
        <v>142</v>
      </c>
      <c r="G500" s="254"/>
      <c r="H500" s="257">
        <v>31.550000000000001</v>
      </c>
      <c r="I500" s="258"/>
      <c r="J500" s="254"/>
      <c r="K500" s="254"/>
      <c r="L500" s="259"/>
      <c r="M500" s="260"/>
      <c r="N500" s="261"/>
      <c r="O500" s="261"/>
      <c r="P500" s="261"/>
      <c r="Q500" s="261"/>
      <c r="R500" s="261"/>
      <c r="S500" s="261"/>
      <c r="T500" s="262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63" t="s">
        <v>139</v>
      </c>
      <c r="AU500" s="263" t="s">
        <v>88</v>
      </c>
      <c r="AV500" s="15" t="s">
        <v>137</v>
      </c>
      <c r="AW500" s="15" t="s">
        <v>32</v>
      </c>
      <c r="AX500" s="15" t="s">
        <v>86</v>
      </c>
      <c r="AY500" s="263" t="s">
        <v>130</v>
      </c>
    </row>
    <row r="501" s="2" customFormat="1" ht="16.5" customHeight="1">
      <c r="A501" s="38"/>
      <c r="B501" s="39"/>
      <c r="C501" s="218" t="s">
        <v>774</v>
      </c>
      <c r="D501" s="218" t="s">
        <v>132</v>
      </c>
      <c r="E501" s="219" t="s">
        <v>775</v>
      </c>
      <c r="F501" s="220" t="s">
        <v>776</v>
      </c>
      <c r="G501" s="221" t="s">
        <v>135</v>
      </c>
      <c r="H501" s="222">
        <v>157.75</v>
      </c>
      <c r="I501" s="223"/>
      <c r="J501" s="224">
        <f>ROUND(I501*H501,2)</f>
        <v>0</v>
      </c>
      <c r="K501" s="220" t="s">
        <v>1</v>
      </c>
      <c r="L501" s="44"/>
      <c r="M501" s="225" t="s">
        <v>1</v>
      </c>
      <c r="N501" s="226" t="s">
        <v>43</v>
      </c>
      <c r="O501" s="91"/>
      <c r="P501" s="227">
        <f>O501*H501</f>
        <v>0</v>
      </c>
      <c r="Q501" s="227">
        <v>0.0061500000000000001</v>
      </c>
      <c r="R501" s="227">
        <f>Q501*H501</f>
        <v>0.97016250000000004</v>
      </c>
      <c r="S501" s="227">
        <v>0</v>
      </c>
      <c r="T501" s="228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9" t="s">
        <v>137</v>
      </c>
      <c r="AT501" s="229" t="s">
        <v>132</v>
      </c>
      <c r="AU501" s="229" t="s">
        <v>88</v>
      </c>
      <c r="AY501" s="17" t="s">
        <v>130</v>
      </c>
      <c r="BE501" s="230">
        <f>IF(N501="základní",J501,0)</f>
        <v>0</v>
      </c>
      <c r="BF501" s="230">
        <f>IF(N501="snížená",J501,0)</f>
        <v>0</v>
      </c>
      <c r="BG501" s="230">
        <f>IF(N501="zákl. přenesená",J501,0)</f>
        <v>0</v>
      </c>
      <c r="BH501" s="230">
        <f>IF(N501="sníž. přenesená",J501,0)</f>
        <v>0</v>
      </c>
      <c r="BI501" s="230">
        <f>IF(N501="nulová",J501,0)</f>
        <v>0</v>
      </c>
      <c r="BJ501" s="17" t="s">
        <v>86</v>
      </c>
      <c r="BK501" s="230">
        <f>ROUND(I501*H501,2)</f>
        <v>0</v>
      </c>
      <c r="BL501" s="17" t="s">
        <v>137</v>
      </c>
      <c r="BM501" s="229" t="s">
        <v>777</v>
      </c>
    </row>
    <row r="502" s="13" customFormat="1">
      <c r="A502" s="13"/>
      <c r="B502" s="231"/>
      <c r="C502" s="232"/>
      <c r="D502" s="233" t="s">
        <v>139</v>
      </c>
      <c r="E502" s="234" t="s">
        <v>1</v>
      </c>
      <c r="F502" s="235" t="s">
        <v>553</v>
      </c>
      <c r="G502" s="232"/>
      <c r="H502" s="234" t="s">
        <v>1</v>
      </c>
      <c r="I502" s="236"/>
      <c r="J502" s="232"/>
      <c r="K502" s="232"/>
      <c r="L502" s="237"/>
      <c r="M502" s="238"/>
      <c r="N502" s="239"/>
      <c r="O502" s="239"/>
      <c r="P502" s="239"/>
      <c r="Q502" s="239"/>
      <c r="R502" s="239"/>
      <c r="S502" s="239"/>
      <c r="T502" s="24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1" t="s">
        <v>139</v>
      </c>
      <c r="AU502" s="241" t="s">
        <v>88</v>
      </c>
      <c r="AV502" s="13" t="s">
        <v>86</v>
      </c>
      <c r="AW502" s="13" t="s">
        <v>32</v>
      </c>
      <c r="AX502" s="13" t="s">
        <v>78</v>
      </c>
      <c r="AY502" s="241" t="s">
        <v>130</v>
      </c>
    </row>
    <row r="503" s="14" customFormat="1">
      <c r="A503" s="14"/>
      <c r="B503" s="242"/>
      <c r="C503" s="243"/>
      <c r="D503" s="233" t="s">
        <v>139</v>
      </c>
      <c r="E503" s="244" t="s">
        <v>1</v>
      </c>
      <c r="F503" s="245" t="s">
        <v>554</v>
      </c>
      <c r="G503" s="243"/>
      <c r="H503" s="246">
        <v>157.75</v>
      </c>
      <c r="I503" s="247"/>
      <c r="J503" s="243"/>
      <c r="K503" s="243"/>
      <c r="L503" s="248"/>
      <c r="M503" s="249"/>
      <c r="N503" s="250"/>
      <c r="O503" s="250"/>
      <c r="P503" s="250"/>
      <c r="Q503" s="250"/>
      <c r="R503" s="250"/>
      <c r="S503" s="250"/>
      <c r="T503" s="25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2" t="s">
        <v>139</v>
      </c>
      <c r="AU503" s="252" t="s">
        <v>88</v>
      </c>
      <c r="AV503" s="14" t="s">
        <v>88</v>
      </c>
      <c r="AW503" s="14" t="s">
        <v>32</v>
      </c>
      <c r="AX503" s="14" t="s">
        <v>78</v>
      </c>
      <c r="AY503" s="252" t="s">
        <v>130</v>
      </c>
    </row>
    <row r="504" s="15" customFormat="1">
      <c r="A504" s="15"/>
      <c r="B504" s="253"/>
      <c r="C504" s="254"/>
      <c r="D504" s="233" t="s">
        <v>139</v>
      </c>
      <c r="E504" s="255" t="s">
        <v>1</v>
      </c>
      <c r="F504" s="256" t="s">
        <v>142</v>
      </c>
      <c r="G504" s="254"/>
      <c r="H504" s="257">
        <v>157.75</v>
      </c>
      <c r="I504" s="258"/>
      <c r="J504" s="254"/>
      <c r="K504" s="254"/>
      <c r="L504" s="259"/>
      <c r="M504" s="260"/>
      <c r="N504" s="261"/>
      <c r="O504" s="261"/>
      <c r="P504" s="261"/>
      <c r="Q504" s="261"/>
      <c r="R504" s="261"/>
      <c r="S504" s="261"/>
      <c r="T504" s="262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3" t="s">
        <v>139</v>
      </c>
      <c r="AU504" s="263" t="s">
        <v>88</v>
      </c>
      <c r="AV504" s="15" t="s">
        <v>137</v>
      </c>
      <c r="AW504" s="15" t="s">
        <v>32</v>
      </c>
      <c r="AX504" s="15" t="s">
        <v>86</v>
      </c>
      <c r="AY504" s="263" t="s">
        <v>130</v>
      </c>
    </row>
    <row r="505" s="2" customFormat="1" ht="24.15" customHeight="1">
      <c r="A505" s="38"/>
      <c r="B505" s="39"/>
      <c r="C505" s="218" t="s">
        <v>778</v>
      </c>
      <c r="D505" s="218" t="s">
        <v>132</v>
      </c>
      <c r="E505" s="219" t="s">
        <v>779</v>
      </c>
      <c r="F505" s="220" t="s">
        <v>780</v>
      </c>
      <c r="G505" s="221" t="s">
        <v>135</v>
      </c>
      <c r="H505" s="222">
        <v>157.75</v>
      </c>
      <c r="I505" s="223"/>
      <c r="J505" s="224">
        <f>ROUND(I505*H505,2)</f>
        <v>0</v>
      </c>
      <c r="K505" s="220" t="s">
        <v>1</v>
      </c>
      <c r="L505" s="44"/>
      <c r="M505" s="225" t="s">
        <v>1</v>
      </c>
      <c r="N505" s="226" t="s">
        <v>43</v>
      </c>
      <c r="O505" s="91"/>
      <c r="P505" s="227">
        <f>O505*H505</f>
        <v>0</v>
      </c>
      <c r="Q505" s="227">
        <v>0.0061500000000000001</v>
      </c>
      <c r="R505" s="227">
        <f>Q505*H505</f>
        <v>0.97016250000000004</v>
      </c>
      <c r="S505" s="227">
        <v>0</v>
      </c>
      <c r="T505" s="228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9" t="s">
        <v>137</v>
      </c>
      <c r="AT505" s="229" t="s">
        <v>132</v>
      </c>
      <c r="AU505" s="229" t="s">
        <v>88</v>
      </c>
      <c r="AY505" s="17" t="s">
        <v>130</v>
      </c>
      <c r="BE505" s="230">
        <f>IF(N505="základní",J505,0)</f>
        <v>0</v>
      </c>
      <c r="BF505" s="230">
        <f>IF(N505="snížená",J505,0)</f>
        <v>0</v>
      </c>
      <c r="BG505" s="230">
        <f>IF(N505="zákl. přenesená",J505,0)</f>
        <v>0</v>
      </c>
      <c r="BH505" s="230">
        <f>IF(N505="sníž. přenesená",J505,0)</f>
        <v>0</v>
      </c>
      <c r="BI505" s="230">
        <f>IF(N505="nulová",J505,0)</f>
        <v>0</v>
      </c>
      <c r="BJ505" s="17" t="s">
        <v>86</v>
      </c>
      <c r="BK505" s="230">
        <f>ROUND(I505*H505,2)</f>
        <v>0</v>
      </c>
      <c r="BL505" s="17" t="s">
        <v>137</v>
      </c>
      <c r="BM505" s="229" t="s">
        <v>781</v>
      </c>
    </row>
    <row r="506" s="13" customFormat="1">
      <c r="A506" s="13"/>
      <c r="B506" s="231"/>
      <c r="C506" s="232"/>
      <c r="D506" s="233" t="s">
        <v>139</v>
      </c>
      <c r="E506" s="234" t="s">
        <v>1</v>
      </c>
      <c r="F506" s="235" t="s">
        <v>553</v>
      </c>
      <c r="G506" s="232"/>
      <c r="H506" s="234" t="s">
        <v>1</v>
      </c>
      <c r="I506" s="236"/>
      <c r="J506" s="232"/>
      <c r="K506" s="232"/>
      <c r="L506" s="237"/>
      <c r="M506" s="238"/>
      <c r="N506" s="239"/>
      <c r="O506" s="239"/>
      <c r="P506" s="239"/>
      <c r="Q506" s="239"/>
      <c r="R506" s="239"/>
      <c r="S506" s="239"/>
      <c r="T506" s="240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1" t="s">
        <v>139</v>
      </c>
      <c r="AU506" s="241" t="s">
        <v>88</v>
      </c>
      <c r="AV506" s="13" t="s">
        <v>86</v>
      </c>
      <c r="AW506" s="13" t="s">
        <v>32</v>
      </c>
      <c r="AX506" s="13" t="s">
        <v>78</v>
      </c>
      <c r="AY506" s="241" t="s">
        <v>130</v>
      </c>
    </row>
    <row r="507" s="14" customFormat="1">
      <c r="A507" s="14"/>
      <c r="B507" s="242"/>
      <c r="C507" s="243"/>
      <c r="D507" s="233" t="s">
        <v>139</v>
      </c>
      <c r="E507" s="244" t="s">
        <v>1</v>
      </c>
      <c r="F507" s="245" t="s">
        <v>554</v>
      </c>
      <c r="G507" s="243"/>
      <c r="H507" s="246">
        <v>157.75</v>
      </c>
      <c r="I507" s="247"/>
      <c r="J507" s="243"/>
      <c r="K507" s="243"/>
      <c r="L507" s="248"/>
      <c r="M507" s="249"/>
      <c r="N507" s="250"/>
      <c r="O507" s="250"/>
      <c r="P507" s="250"/>
      <c r="Q507" s="250"/>
      <c r="R507" s="250"/>
      <c r="S507" s="250"/>
      <c r="T507" s="25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2" t="s">
        <v>139</v>
      </c>
      <c r="AU507" s="252" t="s">
        <v>88</v>
      </c>
      <c r="AV507" s="14" t="s">
        <v>88</v>
      </c>
      <c r="AW507" s="14" t="s">
        <v>32</v>
      </c>
      <c r="AX507" s="14" t="s">
        <v>78</v>
      </c>
      <c r="AY507" s="252" t="s">
        <v>130</v>
      </c>
    </row>
    <row r="508" s="15" customFormat="1">
      <c r="A508" s="15"/>
      <c r="B508" s="253"/>
      <c r="C508" s="254"/>
      <c r="D508" s="233" t="s">
        <v>139</v>
      </c>
      <c r="E508" s="255" t="s">
        <v>1</v>
      </c>
      <c r="F508" s="256" t="s">
        <v>142</v>
      </c>
      <c r="G508" s="254"/>
      <c r="H508" s="257">
        <v>157.75</v>
      </c>
      <c r="I508" s="258"/>
      <c r="J508" s="254"/>
      <c r="K508" s="254"/>
      <c r="L508" s="259"/>
      <c r="M508" s="260"/>
      <c r="N508" s="261"/>
      <c r="O508" s="261"/>
      <c r="P508" s="261"/>
      <c r="Q508" s="261"/>
      <c r="R508" s="261"/>
      <c r="S508" s="261"/>
      <c r="T508" s="262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3" t="s">
        <v>139</v>
      </c>
      <c r="AU508" s="263" t="s">
        <v>88</v>
      </c>
      <c r="AV508" s="15" t="s">
        <v>137</v>
      </c>
      <c r="AW508" s="15" t="s">
        <v>32</v>
      </c>
      <c r="AX508" s="15" t="s">
        <v>86</v>
      </c>
      <c r="AY508" s="263" t="s">
        <v>130</v>
      </c>
    </row>
    <row r="509" s="2" customFormat="1" ht="16.5" customHeight="1">
      <c r="A509" s="38"/>
      <c r="B509" s="39"/>
      <c r="C509" s="218" t="s">
        <v>782</v>
      </c>
      <c r="D509" s="218" t="s">
        <v>132</v>
      </c>
      <c r="E509" s="219" t="s">
        <v>783</v>
      </c>
      <c r="F509" s="220" t="s">
        <v>784</v>
      </c>
      <c r="G509" s="221" t="s">
        <v>135</v>
      </c>
      <c r="H509" s="222">
        <v>47.325000000000003</v>
      </c>
      <c r="I509" s="223"/>
      <c r="J509" s="224">
        <f>ROUND(I509*H509,2)</f>
        <v>0</v>
      </c>
      <c r="K509" s="220" t="s">
        <v>1</v>
      </c>
      <c r="L509" s="44"/>
      <c r="M509" s="225" t="s">
        <v>1</v>
      </c>
      <c r="N509" s="226" t="s">
        <v>43</v>
      </c>
      <c r="O509" s="91"/>
      <c r="P509" s="227">
        <f>O509*H509</f>
        <v>0</v>
      </c>
      <c r="Q509" s="227">
        <v>0.0015299999999999999</v>
      </c>
      <c r="R509" s="227">
        <f>Q509*H509</f>
        <v>0.072407249999999992</v>
      </c>
      <c r="S509" s="227">
        <v>0</v>
      </c>
      <c r="T509" s="228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9" t="s">
        <v>137</v>
      </c>
      <c r="AT509" s="229" t="s">
        <v>132</v>
      </c>
      <c r="AU509" s="229" t="s">
        <v>88</v>
      </c>
      <c r="AY509" s="17" t="s">
        <v>130</v>
      </c>
      <c r="BE509" s="230">
        <f>IF(N509="základní",J509,0)</f>
        <v>0</v>
      </c>
      <c r="BF509" s="230">
        <f>IF(N509="snížená",J509,0)</f>
        <v>0</v>
      </c>
      <c r="BG509" s="230">
        <f>IF(N509="zákl. přenesená",J509,0)</f>
        <v>0</v>
      </c>
      <c r="BH509" s="230">
        <f>IF(N509="sníž. přenesená",J509,0)</f>
        <v>0</v>
      </c>
      <c r="BI509" s="230">
        <f>IF(N509="nulová",J509,0)</f>
        <v>0</v>
      </c>
      <c r="BJ509" s="17" t="s">
        <v>86</v>
      </c>
      <c r="BK509" s="230">
        <f>ROUND(I509*H509,2)</f>
        <v>0</v>
      </c>
      <c r="BL509" s="17" t="s">
        <v>137</v>
      </c>
      <c r="BM509" s="229" t="s">
        <v>785</v>
      </c>
    </row>
    <row r="510" s="13" customFormat="1">
      <c r="A510" s="13"/>
      <c r="B510" s="231"/>
      <c r="C510" s="232"/>
      <c r="D510" s="233" t="s">
        <v>139</v>
      </c>
      <c r="E510" s="234" t="s">
        <v>1</v>
      </c>
      <c r="F510" s="235" t="s">
        <v>553</v>
      </c>
      <c r="G510" s="232"/>
      <c r="H510" s="234" t="s">
        <v>1</v>
      </c>
      <c r="I510" s="236"/>
      <c r="J510" s="232"/>
      <c r="K510" s="232"/>
      <c r="L510" s="237"/>
      <c r="M510" s="238"/>
      <c r="N510" s="239"/>
      <c r="O510" s="239"/>
      <c r="P510" s="239"/>
      <c r="Q510" s="239"/>
      <c r="R510" s="239"/>
      <c r="S510" s="239"/>
      <c r="T510" s="24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1" t="s">
        <v>139</v>
      </c>
      <c r="AU510" s="241" t="s">
        <v>88</v>
      </c>
      <c r="AV510" s="13" t="s">
        <v>86</v>
      </c>
      <c r="AW510" s="13" t="s">
        <v>32</v>
      </c>
      <c r="AX510" s="13" t="s">
        <v>78</v>
      </c>
      <c r="AY510" s="241" t="s">
        <v>130</v>
      </c>
    </row>
    <row r="511" s="14" customFormat="1">
      <c r="A511" s="14"/>
      <c r="B511" s="242"/>
      <c r="C511" s="243"/>
      <c r="D511" s="233" t="s">
        <v>139</v>
      </c>
      <c r="E511" s="244" t="s">
        <v>1</v>
      </c>
      <c r="F511" s="245" t="s">
        <v>559</v>
      </c>
      <c r="G511" s="243"/>
      <c r="H511" s="246">
        <v>47.325000000000003</v>
      </c>
      <c r="I511" s="247"/>
      <c r="J511" s="243"/>
      <c r="K511" s="243"/>
      <c r="L511" s="248"/>
      <c r="M511" s="249"/>
      <c r="N511" s="250"/>
      <c r="O511" s="250"/>
      <c r="P511" s="250"/>
      <c r="Q511" s="250"/>
      <c r="R511" s="250"/>
      <c r="S511" s="250"/>
      <c r="T511" s="251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2" t="s">
        <v>139</v>
      </c>
      <c r="AU511" s="252" t="s">
        <v>88</v>
      </c>
      <c r="AV511" s="14" t="s">
        <v>88</v>
      </c>
      <c r="AW511" s="14" t="s">
        <v>32</v>
      </c>
      <c r="AX511" s="14" t="s">
        <v>78</v>
      </c>
      <c r="AY511" s="252" t="s">
        <v>130</v>
      </c>
    </row>
    <row r="512" s="15" customFormat="1">
      <c r="A512" s="15"/>
      <c r="B512" s="253"/>
      <c r="C512" s="254"/>
      <c r="D512" s="233" t="s">
        <v>139</v>
      </c>
      <c r="E512" s="255" t="s">
        <v>1</v>
      </c>
      <c r="F512" s="256" t="s">
        <v>142</v>
      </c>
      <c r="G512" s="254"/>
      <c r="H512" s="257">
        <v>47.325000000000003</v>
      </c>
      <c r="I512" s="258"/>
      <c r="J512" s="254"/>
      <c r="K512" s="254"/>
      <c r="L512" s="259"/>
      <c r="M512" s="260"/>
      <c r="N512" s="261"/>
      <c r="O512" s="261"/>
      <c r="P512" s="261"/>
      <c r="Q512" s="261"/>
      <c r="R512" s="261"/>
      <c r="S512" s="261"/>
      <c r="T512" s="262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3" t="s">
        <v>139</v>
      </c>
      <c r="AU512" s="263" t="s">
        <v>88</v>
      </c>
      <c r="AV512" s="15" t="s">
        <v>137</v>
      </c>
      <c r="AW512" s="15" t="s">
        <v>32</v>
      </c>
      <c r="AX512" s="15" t="s">
        <v>86</v>
      </c>
      <c r="AY512" s="263" t="s">
        <v>130</v>
      </c>
    </row>
    <row r="513" s="2" customFormat="1" ht="24.15" customHeight="1">
      <c r="A513" s="38"/>
      <c r="B513" s="39"/>
      <c r="C513" s="218" t="s">
        <v>786</v>
      </c>
      <c r="D513" s="218" t="s">
        <v>132</v>
      </c>
      <c r="E513" s="219" t="s">
        <v>787</v>
      </c>
      <c r="F513" s="220" t="s">
        <v>788</v>
      </c>
      <c r="G513" s="221" t="s">
        <v>135</v>
      </c>
      <c r="H513" s="222">
        <v>157.75</v>
      </c>
      <c r="I513" s="223"/>
      <c r="J513" s="224">
        <f>ROUND(I513*H513,2)</f>
        <v>0</v>
      </c>
      <c r="K513" s="220" t="s">
        <v>136</v>
      </c>
      <c r="L513" s="44"/>
      <c r="M513" s="225" t="s">
        <v>1</v>
      </c>
      <c r="N513" s="226" t="s">
        <v>43</v>
      </c>
      <c r="O513" s="91"/>
      <c r="P513" s="227">
        <f>O513*H513</f>
        <v>0</v>
      </c>
      <c r="Q513" s="227">
        <v>0.0020999999999999999</v>
      </c>
      <c r="R513" s="227">
        <f>Q513*H513</f>
        <v>0.33127499999999999</v>
      </c>
      <c r="S513" s="227">
        <v>0</v>
      </c>
      <c r="T513" s="228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9" t="s">
        <v>137</v>
      </c>
      <c r="AT513" s="229" t="s">
        <v>132</v>
      </c>
      <c r="AU513" s="229" t="s">
        <v>88</v>
      </c>
      <c r="AY513" s="17" t="s">
        <v>130</v>
      </c>
      <c r="BE513" s="230">
        <f>IF(N513="základní",J513,0)</f>
        <v>0</v>
      </c>
      <c r="BF513" s="230">
        <f>IF(N513="snížená",J513,0)</f>
        <v>0</v>
      </c>
      <c r="BG513" s="230">
        <f>IF(N513="zákl. přenesená",J513,0)</f>
        <v>0</v>
      </c>
      <c r="BH513" s="230">
        <f>IF(N513="sníž. přenesená",J513,0)</f>
        <v>0</v>
      </c>
      <c r="BI513" s="230">
        <f>IF(N513="nulová",J513,0)</f>
        <v>0</v>
      </c>
      <c r="BJ513" s="17" t="s">
        <v>86</v>
      </c>
      <c r="BK513" s="230">
        <f>ROUND(I513*H513,2)</f>
        <v>0</v>
      </c>
      <c r="BL513" s="17" t="s">
        <v>137</v>
      </c>
      <c r="BM513" s="229" t="s">
        <v>789</v>
      </c>
    </row>
    <row r="514" s="13" customFormat="1">
      <c r="A514" s="13"/>
      <c r="B514" s="231"/>
      <c r="C514" s="232"/>
      <c r="D514" s="233" t="s">
        <v>139</v>
      </c>
      <c r="E514" s="234" t="s">
        <v>1</v>
      </c>
      <c r="F514" s="235" t="s">
        <v>553</v>
      </c>
      <c r="G514" s="232"/>
      <c r="H514" s="234" t="s">
        <v>1</v>
      </c>
      <c r="I514" s="236"/>
      <c r="J514" s="232"/>
      <c r="K514" s="232"/>
      <c r="L514" s="237"/>
      <c r="M514" s="238"/>
      <c r="N514" s="239"/>
      <c r="O514" s="239"/>
      <c r="P514" s="239"/>
      <c r="Q514" s="239"/>
      <c r="R514" s="239"/>
      <c r="S514" s="239"/>
      <c r="T514" s="24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1" t="s">
        <v>139</v>
      </c>
      <c r="AU514" s="241" t="s">
        <v>88</v>
      </c>
      <c r="AV514" s="13" t="s">
        <v>86</v>
      </c>
      <c r="AW514" s="13" t="s">
        <v>32</v>
      </c>
      <c r="AX514" s="13" t="s">
        <v>78</v>
      </c>
      <c r="AY514" s="241" t="s">
        <v>130</v>
      </c>
    </row>
    <row r="515" s="14" customFormat="1">
      <c r="A515" s="14"/>
      <c r="B515" s="242"/>
      <c r="C515" s="243"/>
      <c r="D515" s="233" t="s">
        <v>139</v>
      </c>
      <c r="E515" s="244" t="s">
        <v>1</v>
      </c>
      <c r="F515" s="245" t="s">
        <v>554</v>
      </c>
      <c r="G515" s="243"/>
      <c r="H515" s="246">
        <v>157.75</v>
      </c>
      <c r="I515" s="247"/>
      <c r="J515" s="243"/>
      <c r="K515" s="243"/>
      <c r="L515" s="248"/>
      <c r="M515" s="249"/>
      <c r="N515" s="250"/>
      <c r="O515" s="250"/>
      <c r="P515" s="250"/>
      <c r="Q515" s="250"/>
      <c r="R515" s="250"/>
      <c r="S515" s="250"/>
      <c r="T515" s="25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2" t="s">
        <v>139</v>
      </c>
      <c r="AU515" s="252" t="s">
        <v>88</v>
      </c>
      <c r="AV515" s="14" t="s">
        <v>88</v>
      </c>
      <c r="AW515" s="14" t="s">
        <v>32</v>
      </c>
      <c r="AX515" s="14" t="s">
        <v>78</v>
      </c>
      <c r="AY515" s="252" t="s">
        <v>130</v>
      </c>
    </row>
    <row r="516" s="15" customFormat="1">
      <c r="A516" s="15"/>
      <c r="B516" s="253"/>
      <c r="C516" s="254"/>
      <c r="D516" s="233" t="s">
        <v>139</v>
      </c>
      <c r="E516" s="255" t="s">
        <v>1</v>
      </c>
      <c r="F516" s="256" t="s">
        <v>142</v>
      </c>
      <c r="G516" s="254"/>
      <c r="H516" s="257">
        <v>157.75</v>
      </c>
      <c r="I516" s="258"/>
      <c r="J516" s="254"/>
      <c r="K516" s="254"/>
      <c r="L516" s="259"/>
      <c r="M516" s="260"/>
      <c r="N516" s="261"/>
      <c r="O516" s="261"/>
      <c r="P516" s="261"/>
      <c r="Q516" s="261"/>
      <c r="R516" s="261"/>
      <c r="S516" s="261"/>
      <c r="T516" s="262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63" t="s">
        <v>139</v>
      </c>
      <c r="AU516" s="263" t="s">
        <v>88</v>
      </c>
      <c r="AV516" s="15" t="s">
        <v>137</v>
      </c>
      <c r="AW516" s="15" t="s">
        <v>32</v>
      </c>
      <c r="AX516" s="15" t="s">
        <v>86</v>
      </c>
      <c r="AY516" s="263" t="s">
        <v>130</v>
      </c>
    </row>
    <row r="517" s="2" customFormat="1" ht="24.15" customHeight="1">
      <c r="A517" s="38"/>
      <c r="B517" s="39"/>
      <c r="C517" s="218" t="s">
        <v>790</v>
      </c>
      <c r="D517" s="218" t="s">
        <v>132</v>
      </c>
      <c r="E517" s="219" t="s">
        <v>791</v>
      </c>
      <c r="F517" s="220" t="s">
        <v>792</v>
      </c>
      <c r="G517" s="221" t="s">
        <v>135</v>
      </c>
      <c r="H517" s="222">
        <v>128.30000000000001</v>
      </c>
      <c r="I517" s="223"/>
      <c r="J517" s="224">
        <f>ROUND(I517*H517,2)</f>
        <v>0</v>
      </c>
      <c r="K517" s="220" t="s">
        <v>1</v>
      </c>
      <c r="L517" s="44"/>
      <c r="M517" s="225" t="s">
        <v>1</v>
      </c>
      <c r="N517" s="226" t="s">
        <v>43</v>
      </c>
      <c r="O517" s="91"/>
      <c r="P517" s="227">
        <f>O517*H517</f>
        <v>0</v>
      </c>
      <c r="Q517" s="227">
        <v>0.0020999999999999999</v>
      </c>
      <c r="R517" s="227">
        <f>Q517*H517</f>
        <v>0.26943</v>
      </c>
      <c r="S517" s="227">
        <v>0</v>
      </c>
      <c r="T517" s="228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9" t="s">
        <v>137</v>
      </c>
      <c r="AT517" s="229" t="s">
        <v>132</v>
      </c>
      <c r="AU517" s="229" t="s">
        <v>88</v>
      </c>
      <c r="AY517" s="17" t="s">
        <v>130</v>
      </c>
      <c r="BE517" s="230">
        <f>IF(N517="základní",J517,0)</f>
        <v>0</v>
      </c>
      <c r="BF517" s="230">
        <f>IF(N517="snížená",J517,0)</f>
        <v>0</v>
      </c>
      <c r="BG517" s="230">
        <f>IF(N517="zákl. přenesená",J517,0)</f>
        <v>0</v>
      </c>
      <c r="BH517" s="230">
        <f>IF(N517="sníž. přenesená",J517,0)</f>
        <v>0</v>
      </c>
      <c r="BI517" s="230">
        <f>IF(N517="nulová",J517,0)</f>
        <v>0</v>
      </c>
      <c r="BJ517" s="17" t="s">
        <v>86</v>
      </c>
      <c r="BK517" s="230">
        <f>ROUND(I517*H517,2)</f>
        <v>0</v>
      </c>
      <c r="BL517" s="17" t="s">
        <v>137</v>
      </c>
      <c r="BM517" s="229" t="s">
        <v>793</v>
      </c>
    </row>
    <row r="518" s="12" customFormat="1" ht="22.8" customHeight="1">
      <c r="A518" s="12"/>
      <c r="B518" s="202"/>
      <c r="C518" s="203"/>
      <c r="D518" s="204" t="s">
        <v>77</v>
      </c>
      <c r="E518" s="216" t="s">
        <v>794</v>
      </c>
      <c r="F518" s="216" t="s">
        <v>795</v>
      </c>
      <c r="G518" s="203"/>
      <c r="H518" s="203"/>
      <c r="I518" s="206"/>
      <c r="J518" s="217">
        <f>BK518</f>
        <v>0</v>
      </c>
      <c r="K518" s="203"/>
      <c r="L518" s="208"/>
      <c r="M518" s="209"/>
      <c r="N518" s="210"/>
      <c r="O518" s="210"/>
      <c r="P518" s="211">
        <f>SUM(P519:P535)</f>
        <v>0</v>
      </c>
      <c r="Q518" s="210"/>
      <c r="R518" s="211">
        <f>SUM(R519:R535)</f>
        <v>0</v>
      </c>
      <c r="S518" s="210"/>
      <c r="T518" s="212">
        <f>SUM(T519:T535)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13" t="s">
        <v>86</v>
      </c>
      <c r="AT518" s="214" t="s">
        <v>77</v>
      </c>
      <c r="AU518" s="214" t="s">
        <v>86</v>
      </c>
      <c r="AY518" s="213" t="s">
        <v>130</v>
      </c>
      <c r="BK518" s="215">
        <f>SUM(BK519:BK535)</f>
        <v>0</v>
      </c>
    </row>
    <row r="519" s="2" customFormat="1" ht="33" customHeight="1">
      <c r="A519" s="38"/>
      <c r="B519" s="39"/>
      <c r="C519" s="218" t="s">
        <v>796</v>
      </c>
      <c r="D519" s="218" t="s">
        <v>132</v>
      </c>
      <c r="E519" s="219" t="s">
        <v>797</v>
      </c>
      <c r="F519" s="220" t="s">
        <v>798</v>
      </c>
      <c r="G519" s="221" t="s">
        <v>222</v>
      </c>
      <c r="H519" s="222">
        <v>0.73999999999999999</v>
      </c>
      <c r="I519" s="223"/>
      <c r="J519" s="224">
        <f>ROUND(I519*H519,2)</f>
        <v>0</v>
      </c>
      <c r="K519" s="220" t="s">
        <v>136</v>
      </c>
      <c r="L519" s="44"/>
      <c r="M519" s="225" t="s">
        <v>1</v>
      </c>
      <c r="N519" s="226" t="s">
        <v>43</v>
      </c>
      <c r="O519" s="91"/>
      <c r="P519" s="227">
        <f>O519*H519</f>
        <v>0</v>
      </c>
      <c r="Q519" s="227">
        <v>0</v>
      </c>
      <c r="R519" s="227">
        <f>Q519*H519</f>
        <v>0</v>
      </c>
      <c r="S519" s="227">
        <v>0</v>
      </c>
      <c r="T519" s="228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9" t="s">
        <v>137</v>
      </c>
      <c r="AT519" s="229" t="s">
        <v>132</v>
      </c>
      <c r="AU519" s="229" t="s">
        <v>88</v>
      </c>
      <c r="AY519" s="17" t="s">
        <v>130</v>
      </c>
      <c r="BE519" s="230">
        <f>IF(N519="základní",J519,0)</f>
        <v>0</v>
      </c>
      <c r="BF519" s="230">
        <f>IF(N519="snížená",J519,0)</f>
        <v>0</v>
      </c>
      <c r="BG519" s="230">
        <f>IF(N519="zákl. přenesená",J519,0)</f>
        <v>0</v>
      </c>
      <c r="BH519" s="230">
        <f>IF(N519="sníž. přenesená",J519,0)</f>
        <v>0</v>
      </c>
      <c r="BI519" s="230">
        <f>IF(N519="nulová",J519,0)</f>
        <v>0</v>
      </c>
      <c r="BJ519" s="17" t="s">
        <v>86</v>
      </c>
      <c r="BK519" s="230">
        <f>ROUND(I519*H519,2)</f>
        <v>0</v>
      </c>
      <c r="BL519" s="17" t="s">
        <v>137</v>
      </c>
      <c r="BM519" s="229" t="s">
        <v>799</v>
      </c>
    </row>
    <row r="520" s="14" customFormat="1">
      <c r="A520" s="14"/>
      <c r="B520" s="242"/>
      <c r="C520" s="243"/>
      <c r="D520" s="233" t="s">
        <v>139</v>
      </c>
      <c r="E520" s="244" t="s">
        <v>1</v>
      </c>
      <c r="F520" s="245" t="s">
        <v>800</v>
      </c>
      <c r="G520" s="243"/>
      <c r="H520" s="246">
        <v>0.73999999999999999</v>
      </c>
      <c r="I520" s="247"/>
      <c r="J520" s="243"/>
      <c r="K520" s="243"/>
      <c r="L520" s="248"/>
      <c r="M520" s="249"/>
      <c r="N520" s="250"/>
      <c r="O520" s="250"/>
      <c r="P520" s="250"/>
      <c r="Q520" s="250"/>
      <c r="R520" s="250"/>
      <c r="S520" s="250"/>
      <c r="T520" s="251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2" t="s">
        <v>139</v>
      </c>
      <c r="AU520" s="252" t="s">
        <v>88</v>
      </c>
      <c r="AV520" s="14" t="s">
        <v>88</v>
      </c>
      <c r="AW520" s="14" t="s">
        <v>32</v>
      </c>
      <c r="AX520" s="14" t="s">
        <v>78</v>
      </c>
      <c r="AY520" s="252" t="s">
        <v>130</v>
      </c>
    </row>
    <row r="521" s="15" customFormat="1">
      <c r="A521" s="15"/>
      <c r="B521" s="253"/>
      <c r="C521" s="254"/>
      <c r="D521" s="233" t="s">
        <v>139</v>
      </c>
      <c r="E521" s="255" t="s">
        <v>1</v>
      </c>
      <c r="F521" s="256" t="s">
        <v>142</v>
      </c>
      <c r="G521" s="254"/>
      <c r="H521" s="257">
        <v>0.73999999999999999</v>
      </c>
      <c r="I521" s="258"/>
      <c r="J521" s="254"/>
      <c r="K521" s="254"/>
      <c r="L521" s="259"/>
      <c r="M521" s="260"/>
      <c r="N521" s="261"/>
      <c r="O521" s="261"/>
      <c r="P521" s="261"/>
      <c r="Q521" s="261"/>
      <c r="R521" s="261"/>
      <c r="S521" s="261"/>
      <c r="T521" s="262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63" t="s">
        <v>139</v>
      </c>
      <c r="AU521" s="263" t="s">
        <v>88</v>
      </c>
      <c r="AV521" s="15" t="s">
        <v>137</v>
      </c>
      <c r="AW521" s="15" t="s">
        <v>32</v>
      </c>
      <c r="AX521" s="15" t="s">
        <v>86</v>
      </c>
      <c r="AY521" s="263" t="s">
        <v>130</v>
      </c>
    </row>
    <row r="522" s="2" customFormat="1" ht="16.5" customHeight="1">
      <c r="A522" s="38"/>
      <c r="B522" s="39"/>
      <c r="C522" s="218" t="s">
        <v>801</v>
      </c>
      <c r="D522" s="218" t="s">
        <v>132</v>
      </c>
      <c r="E522" s="219" t="s">
        <v>802</v>
      </c>
      <c r="F522" s="220" t="s">
        <v>803</v>
      </c>
      <c r="G522" s="221" t="s">
        <v>222</v>
      </c>
      <c r="H522" s="222">
        <v>281.14299999999997</v>
      </c>
      <c r="I522" s="223"/>
      <c r="J522" s="224">
        <f>ROUND(I522*H522,2)</f>
        <v>0</v>
      </c>
      <c r="K522" s="220" t="s">
        <v>136</v>
      </c>
      <c r="L522" s="44"/>
      <c r="M522" s="225" t="s">
        <v>1</v>
      </c>
      <c r="N522" s="226" t="s">
        <v>43</v>
      </c>
      <c r="O522" s="91"/>
      <c r="P522" s="227">
        <f>O522*H522</f>
        <v>0</v>
      </c>
      <c r="Q522" s="227">
        <v>0</v>
      </c>
      <c r="R522" s="227">
        <f>Q522*H522</f>
        <v>0</v>
      </c>
      <c r="S522" s="227">
        <v>0</v>
      </c>
      <c r="T522" s="228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9" t="s">
        <v>137</v>
      </c>
      <c r="AT522" s="229" t="s">
        <v>132</v>
      </c>
      <c r="AU522" s="229" t="s">
        <v>88</v>
      </c>
      <c r="AY522" s="17" t="s">
        <v>130</v>
      </c>
      <c r="BE522" s="230">
        <f>IF(N522="základní",J522,0)</f>
        <v>0</v>
      </c>
      <c r="BF522" s="230">
        <f>IF(N522="snížená",J522,0)</f>
        <v>0</v>
      </c>
      <c r="BG522" s="230">
        <f>IF(N522="zákl. přenesená",J522,0)</f>
        <v>0</v>
      </c>
      <c r="BH522" s="230">
        <f>IF(N522="sníž. přenesená",J522,0)</f>
        <v>0</v>
      </c>
      <c r="BI522" s="230">
        <f>IF(N522="nulová",J522,0)</f>
        <v>0</v>
      </c>
      <c r="BJ522" s="17" t="s">
        <v>86</v>
      </c>
      <c r="BK522" s="230">
        <f>ROUND(I522*H522,2)</f>
        <v>0</v>
      </c>
      <c r="BL522" s="17" t="s">
        <v>137</v>
      </c>
      <c r="BM522" s="229" t="s">
        <v>804</v>
      </c>
    </row>
    <row r="523" s="2" customFormat="1" ht="24.15" customHeight="1">
      <c r="A523" s="38"/>
      <c r="B523" s="39"/>
      <c r="C523" s="218" t="s">
        <v>805</v>
      </c>
      <c r="D523" s="218" t="s">
        <v>132</v>
      </c>
      <c r="E523" s="219" t="s">
        <v>806</v>
      </c>
      <c r="F523" s="220" t="s">
        <v>807</v>
      </c>
      <c r="G523" s="221" t="s">
        <v>222</v>
      </c>
      <c r="H523" s="222">
        <v>8153.1469999999999</v>
      </c>
      <c r="I523" s="223"/>
      <c r="J523" s="224">
        <f>ROUND(I523*H523,2)</f>
        <v>0</v>
      </c>
      <c r="K523" s="220" t="s">
        <v>136</v>
      </c>
      <c r="L523" s="44"/>
      <c r="M523" s="225" t="s">
        <v>1</v>
      </c>
      <c r="N523" s="226" t="s">
        <v>43</v>
      </c>
      <c r="O523" s="91"/>
      <c r="P523" s="227">
        <f>O523*H523</f>
        <v>0</v>
      </c>
      <c r="Q523" s="227">
        <v>0</v>
      </c>
      <c r="R523" s="227">
        <f>Q523*H523</f>
        <v>0</v>
      </c>
      <c r="S523" s="227">
        <v>0</v>
      </c>
      <c r="T523" s="228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9" t="s">
        <v>137</v>
      </c>
      <c r="AT523" s="229" t="s">
        <v>132</v>
      </c>
      <c r="AU523" s="229" t="s">
        <v>88</v>
      </c>
      <c r="AY523" s="17" t="s">
        <v>130</v>
      </c>
      <c r="BE523" s="230">
        <f>IF(N523="základní",J523,0)</f>
        <v>0</v>
      </c>
      <c r="BF523" s="230">
        <f>IF(N523="snížená",J523,0)</f>
        <v>0</v>
      </c>
      <c r="BG523" s="230">
        <f>IF(N523="zákl. přenesená",J523,0)</f>
        <v>0</v>
      </c>
      <c r="BH523" s="230">
        <f>IF(N523="sníž. přenesená",J523,0)</f>
        <v>0</v>
      </c>
      <c r="BI523" s="230">
        <f>IF(N523="nulová",J523,0)</f>
        <v>0</v>
      </c>
      <c r="BJ523" s="17" t="s">
        <v>86</v>
      </c>
      <c r="BK523" s="230">
        <f>ROUND(I523*H523,2)</f>
        <v>0</v>
      </c>
      <c r="BL523" s="17" t="s">
        <v>137</v>
      </c>
      <c r="BM523" s="229" t="s">
        <v>808</v>
      </c>
    </row>
    <row r="524" s="14" customFormat="1">
      <c r="A524" s="14"/>
      <c r="B524" s="242"/>
      <c r="C524" s="243"/>
      <c r="D524" s="233" t="s">
        <v>139</v>
      </c>
      <c r="E524" s="243"/>
      <c r="F524" s="245" t="s">
        <v>809</v>
      </c>
      <c r="G524" s="243"/>
      <c r="H524" s="246">
        <v>8153.1469999999999</v>
      </c>
      <c r="I524" s="247"/>
      <c r="J524" s="243"/>
      <c r="K524" s="243"/>
      <c r="L524" s="248"/>
      <c r="M524" s="249"/>
      <c r="N524" s="250"/>
      <c r="O524" s="250"/>
      <c r="P524" s="250"/>
      <c r="Q524" s="250"/>
      <c r="R524" s="250"/>
      <c r="S524" s="250"/>
      <c r="T524" s="251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2" t="s">
        <v>139</v>
      </c>
      <c r="AU524" s="252" t="s">
        <v>88</v>
      </c>
      <c r="AV524" s="14" t="s">
        <v>88</v>
      </c>
      <c r="AW524" s="14" t="s">
        <v>4</v>
      </c>
      <c r="AX524" s="14" t="s">
        <v>86</v>
      </c>
      <c r="AY524" s="252" t="s">
        <v>130</v>
      </c>
    </row>
    <row r="525" s="2" customFormat="1" ht="24.15" customHeight="1">
      <c r="A525" s="38"/>
      <c r="B525" s="39"/>
      <c r="C525" s="218" t="s">
        <v>810</v>
      </c>
      <c r="D525" s="218" t="s">
        <v>132</v>
      </c>
      <c r="E525" s="219" t="s">
        <v>811</v>
      </c>
      <c r="F525" s="220" t="s">
        <v>812</v>
      </c>
      <c r="G525" s="221" t="s">
        <v>222</v>
      </c>
      <c r="H525" s="222">
        <v>281.14299999999997</v>
      </c>
      <c r="I525" s="223"/>
      <c r="J525" s="224">
        <f>ROUND(I525*H525,2)</f>
        <v>0</v>
      </c>
      <c r="K525" s="220" t="s">
        <v>136</v>
      </c>
      <c r="L525" s="44"/>
      <c r="M525" s="225" t="s">
        <v>1</v>
      </c>
      <c r="N525" s="226" t="s">
        <v>43</v>
      </c>
      <c r="O525" s="91"/>
      <c r="P525" s="227">
        <f>O525*H525</f>
        <v>0</v>
      </c>
      <c r="Q525" s="227">
        <v>0</v>
      </c>
      <c r="R525" s="227">
        <f>Q525*H525</f>
        <v>0</v>
      </c>
      <c r="S525" s="227">
        <v>0</v>
      </c>
      <c r="T525" s="228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9" t="s">
        <v>137</v>
      </c>
      <c r="AT525" s="229" t="s">
        <v>132</v>
      </c>
      <c r="AU525" s="229" t="s">
        <v>88</v>
      </c>
      <c r="AY525" s="17" t="s">
        <v>130</v>
      </c>
      <c r="BE525" s="230">
        <f>IF(N525="základní",J525,0)</f>
        <v>0</v>
      </c>
      <c r="BF525" s="230">
        <f>IF(N525="snížená",J525,0)</f>
        <v>0</v>
      </c>
      <c r="BG525" s="230">
        <f>IF(N525="zákl. přenesená",J525,0)</f>
        <v>0</v>
      </c>
      <c r="BH525" s="230">
        <f>IF(N525="sníž. přenesená",J525,0)</f>
        <v>0</v>
      </c>
      <c r="BI525" s="230">
        <f>IF(N525="nulová",J525,0)</f>
        <v>0</v>
      </c>
      <c r="BJ525" s="17" t="s">
        <v>86</v>
      </c>
      <c r="BK525" s="230">
        <f>ROUND(I525*H525,2)</f>
        <v>0</v>
      </c>
      <c r="BL525" s="17" t="s">
        <v>137</v>
      </c>
      <c r="BM525" s="229" t="s">
        <v>813</v>
      </c>
    </row>
    <row r="526" s="2" customFormat="1" ht="33" customHeight="1">
      <c r="A526" s="38"/>
      <c r="B526" s="39"/>
      <c r="C526" s="218" t="s">
        <v>814</v>
      </c>
      <c r="D526" s="218" t="s">
        <v>132</v>
      </c>
      <c r="E526" s="219" t="s">
        <v>815</v>
      </c>
      <c r="F526" s="220" t="s">
        <v>816</v>
      </c>
      <c r="G526" s="221" t="s">
        <v>222</v>
      </c>
      <c r="H526" s="222">
        <v>31.800999999999998</v>
      </c>
      <c r="I526" s="223"/>
      <c r="J526" s="224">
        <f>ROUND(I526*H526,2)</f>
        <v>0</v>
      </c>
      <c r="K526" s="220" t="s">
        <v>136</v>
      </c>
      <c r="L526" s="44"/>
      <c r="M526" s="225" t="s">
        <v>1</v>
      </c>
      <c r="N526" s="226" t="s">
        <v>43</v>
      </c>
      <c r="O526" s="91"/>
      <c r="P526" s="227">
        <f>O526*H526</f>
        <v>0</v>
      </c>
      <c r="Q526" s="227">
        <v>0</v>
      </c>
      <c r="R526" s="227">
        <f>Q526*H526</f>
        <v>0</v>
      </c>
      <c r="S526" s="227">
        <v>0</v>
      </c>
      <c r="T526" s="228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9" t="s">
        <v>137</v>
      </c>
      <c r="AT526" s="229" t="s">
        <v>132</v>
      </c>
      <c r="AU526" s="229" t="s">
        <v>88</v>
      </c>
      <c r="AY526" s="17" t="s">
        <v>130</v>
      </c>
      <c r="BE526" s="230">
        <f>IF(N526="základní",J526,0)</f>
        <v>0</v>
      </c>
      <c r="BF526" s="230">
        <f>IF(N526="snížená",J526,0)</f>
        <v>0</v>
      </c>
      <c r="BG526" s="230">
        <f>IF(N526="zákl. přenesená",J526,0)</f>
        <v>0</v>
      </c>
      <c r="BH526" s="230">
        <f>IF(N526="sníž. přenesená",J526,0)</f>
        <v>0</v>
      </c>
      <c r="BI526" s="230">
        <f>IF(N526="nulová",J526,0)</f>
        <v>0</v>
      </c>
      <c r="BJ526" s="17" t="s">
        <v>86</v>
      </c>
      <c r="BK526" s="230">
        <f>ROUND(I526*H526,2)</f>
        <v>0</v>
      </c>
      <c r="BL526" s="17" t="s">
        <v>137</v>
      </c>
      <c r="BM526" s="229" t="s">
        <v>817</v>
      </c>
    </row>
    <row r="527" s="14" customFormat="1">
      <c r="A527" s="14"/>
      <c r="B527" s="242"/>
      <c r="C527" s="243"/>
      <c r="D527" s="233" t="s">
        <v>139</v>
      </c>
      <c r="E527" s="244" t="s">
        <v>1</v>
      </c>
      <c r="F527" s="245" t="s">
        <v>818</v>
      </c>
      <c r="G527" s="243"/>
      <c r="H527" s="246">
        <v>31.800999999999998</v>
      </c>
      <c r="I527" s="247"/>
      <c r="J527" s="243"/>
      <c r="K527" s="243"/>
      <c r="L527" s="248"/>
      <c r="M527" s="249"/>
      <c r="N527" s="250"/>
      <c r="O527" s="250"/>
      <c r="P527" s="250"/>
      <c r="Q527" s="250"/>
      <c r="R527" s="250"/>
      <c r="S527" s="250"/>
      <c r="T527" s="251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2" t="s">
        <v>139</v>
      </c>
      <c r="AU527" s="252" t="s">
        <v>88</v>
      </c>
      <c r="AV527" s="14" t="s">
        <v>88</v>
      </c>
      <c r="AW527" s="14" t="s">
        <v>32</v>
      </c>
      <c r="AX527" s="14" t="s">
        <v>78</v>
      </c>
      <c r="AY527" s="252" t="s">
        <v>130</v>
      </c>
    </row>
    <row r="528" s="15" customFormat="1">
      <c r="A528" s="15"/>
      <c r="B528" s="253"/>
      <c r="C528" s="254"/>
      <c r="D528" s="233" t="s">
        <v>139</v>
      </c>
      <c r="E528" s="255" t="s">
        <v>1</v>
      </c>
      <c r="F528" s="256" t="s">
        <v>142</v>
      </c>
      <c r="G528" s="254"/>
      <c r="H528" s="257">
        <v>31.800999999999998</v>
      </c>
      <c r="I528" s="258"/>
      <c r="J528" s="254"/>
      <c r="K528" s="254"/>
      <c r="L528" s="259"/>
      <c r="M528" s="260"/>
      <c r="N528" s="261"/>
      <c r="O528" s="261"/>
      <c r="P528" s="261"/>
      <c r="Q528" s="261"/>
      <c r="R528" s="261"/>
      <c r="S528" s="261"/>
      <c r="T528" s="262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3" t="s">
        <v>139</v>
      </c>
      <c r="AU528" s="263" t="s">
        <v>88</v>
      </c>
      <c r="AV528" s="15" t="s">
        <v>137</v>
      </c>
      <c r="AW528" s="15" t="s">
        <v>32</v>
      </c>
      <c r="AX528" s="15" t="s">
        <v>86</v>
      </c>
      <c r="AY528" s="263" t="s">
        <v>130</v>
      </c>
    </row>
    <row r="529" s="2" customFormat="1" ht="37.8" customHeight="1">
      <c r="A529" s="38"/>
      <c r="B529" s="39"/>
      <c r="C529" s="218" t="s">
        <v>819</v>
      </c>
      <c r="D529" s="218" t="s">
        <v>132</v>
      </c>
      <c r="E529" s="219" t="s">
        <v>820</v>
      </c>
      <c r="F529" s="220" t="s">
        <v>821</v>
      </c>
      <c r="G529" s="221" t="s">
        <v>222</v>
      </c>
      <c r="H529" s="222">
        <v>26.395</v>
      </c>
      <c r="I529" s="223"/>
      <c r="J529" s="224">
        <f>ROUND(I529*H529,2)</f>
        <v>0</v>
      </c>
      <c r="K529" s="220" t="s">
        <v>136</v>
      </c>
      <c r="L529" s="44"/>
      <c r="M529" s="225" t="s">
        <v>1</v>
      </c>
      <c r="N529" s="226" t="s">
        <v>43</v>
      </c>
      <c r="O529" s="91"/>
      <c r="P529" s="227">
        <f>O529*H529</f>
        <v>0</v>
      </c>
      <c r="Q529" s="227">
        <v>0</v>
      </c>
      <c r="R529" s="227">
        <f>Q529*H529</f>
        <v>0</v>
      </c>
      <c r="S529" s="227">
        <v>0</v>
      </c>
      <c r="T529" s="228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9" t="s">
        <v>137</v>
      </c>
      <c r="AT529" s="229" t="s">
        <v>132</v>
      </c>
      <c r="AU529" s="229" t="s">
        <v>88</v>
      </c>
      <c r="AY529" s="17" t="s">
        <v>130</v>
      </c>
      <c r="BE529" s="230">
        <f>IF(N529="základní",J529,0)</f>
        <v>0</v>
      </c>
      <c r="BF529" s="230">
        <f>IF(N529="snížená",J529,0)</f>
        <v>0</v>
      </c>
      <c r="BG529" s="230">
        <f>IF(N529="zákl. přenesená",J529,0)</f>
        <v>0</v>
      </c>
      <c r="BH529" s="230">
        <f>IF(N529="sníž. přenesená",J529,0)</f>
        <v>0</v>
      </c>
      <c r="BI529" s="230">
        <f>IF(N529="nulová",J529,0)</f>
        <v>0</v>
      </c>
      <c r="BJ529" s="17" t="s">
        <v>86</v>
      </c>
      <c r="BK529" s="230">
        <f>ROUND(I529*H529,2)</f>
        <v>0</v>
      </c>
      <c r="BL529" s="17" t="s">
        <v>137</v>
      </c>
      <c r="BM529" s="229" t="s">
        <v>822</v>
      </c>
    </row>
    <row r="530" s="2" customFormat="1" ht="33" customHeight="1">
      <c r="A530" s="38"/>
      <c r="B530" s="39"/>
      <c r="C530" s="218" t="s">
        <v>823</v>
      </c>
      <c r="D530" s="218" t="s">
        <v>132</v>
      </c>
      <c r="E530" s="219" t="s">
        <v>824</v>
      </c>
      <c r="F530" s="220" t="s">
        <v>825</v>
      </c>
      <c r="G530" s="221" t="s">
        <v>222</v>
      </c>
      <c r="H530" s="222">
        <v>115.93000000000001</v>
      </c>
      <c r="I530" s="223"/>
      <c r="J530" s="224">
        <f>ROUND(I530*H530,2)</f>
        <v>0</v>
      </c>
      <c r="K530" s="220" t="s">
        <v>136</v>
      </c>
      <c r="L530" s="44"/>
      <c r="M530" s="225" t="s">
        <v>1</v>
      </c>
      <c r="N530" s="226" t="s">
        <v>43</v>
      </c>
      <c r="O530" s="91"/>
      <c r="P530" s="227">
        <f>O530*H530</f>
        <v>0</v>
      </c>
      <c r="Q530" s="227">
        <v>0</v>
      </c>
      <c r="R530" s="227">
        <f>Q530*H530</f>
        <v>0</v>
      </c>
      <c r="S530" s="227">
        <v>0</v>
      </c>
      <c r="T530" s="228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9" t="s">
        <v>137</v>
      </c>
      <c r="AT530" s="229" t="s">
        <v>132</v>
      </c>
      <c r="AU530" s="229" t="s">
        <v>88</v>
      </c>
      <c r="AY530" s="17" t="s">
        <v>130</v>
      </c>
      <c r="BE530" s="230">
        <f>IF(N530="základní",J530,0)</f>
        <v>0</v>
      </c>
      <c r="BF530" s="230">
        <f>IF(N530="snížená",J530,0)</f>
        <v>0</v>
      </c>
      <c r="BG530" s="230">
        <f>IF(N530="zákl. přenesená",J530,0)</f>
        <v>0</v>
      </c>
      <c r="BH530" s="230">
        <f>IF(N530="sníž. přenesená",J530,0)</f>
        <v>0</v>
      </c>
      <c r="BI530" s="230">
        <f>IF(N530="nulová",J530,0)</f>
        <v>0</v>
      </c>
      <c r="BJ530" s="17" t="s">
        <v>86</v>
      </c>
      <c r="BK530" s="230">
        <f>ROUND(I530*H530,2)</f>
        <v>0</v>
      </c>
      <c r="BL530" s="17" t="s">
        <v>137</v>
      </c>
      <c r="BM530" s="229" t="s">
        <v>826</v>
      </c>
    </row>
    <row r="531" s="14" customFormat="1">
      <c r="A531" s="14"/>
      <c r="B531" s="242"/>
      <c r="C531" s="243"/>
      <c r="D531" s="233" t="s">
        <v>139</v>
      </c>
      <c r="E531" s="244" t="s">
        <v>1</v>
      </c>
      <c r="F531" s="245" t="s">
        <v>827</v>
      </c>
      <c r="G531" s="243"/>
      <c r="H531" s="246">
        <v>115.93000000000001</v>
      </c>
      <c r="I531" s="247"/>
      <c r="J531" s="243"/>
      <c r="K531" s="243"/>
      <c r="L531" s="248"/>
      <c r="M531" s="249"/>
      <c r="N531" s="250"/>
      <c r="O531" s="250"/>
      <c r="P531" s="250"/>
      <c r="Q531" s="250"/>
      <c r="R531" s="250"/>
      <c r="S531" s="250"/>
      <c r="T531" s="25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2" t="s">
        <v>139</v>
      </c>
      <c r="AU531" s="252" t="s">
        <v>88</v>
      </c>
      <c r="AV531" s="14" t="s">
        <v>88</v>
      </c>
      <c r="AW531" s="14" t="s">
        <v>32</v>
      </c>
      <c r="AX531" s="14" t="s">
        <v>78</v>
      </c>
      <c r="AY531" s="252" t="s">
        <v>130</v>
      </c>
    </row>
    <row r="532" s="15" customFormat="1">
      <c r="A532" s="15"/>
      <c r="B532" s="253"/>
      <c r="C532" s="254"/>
      <c r="D532" s="233" t="s">
        <v>139</v>
      </c>
      <c r="E532" s="255" t="s">
        <v>1</v>
      </c>
      <c r="F532" s="256" t="s">
        <v>142</v>
      </c>
      <c r="G532" s="254"/>
      <c r="H532" s="257">
        <v>115.93000000000001</v>
      </c>
      <c r="I532" s="258"/>
      <c r="J532" s="254"/>
      <c r="K532" s="254"/>
      <c r="L532" s="259"/>
      <c r="M532" s="260"/>
      <c r="N532" s="261"/>
      <c r="O532" s="261"/>
      <c r="P532" s="261"/>
      <c r="Q532" s="261"/>
      <c r="R532" s="261"/>
      <c r="S532" s="261"/>
      <c r="T532" s="262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3" t="s">
        <v>139</v>
      </c>
      <c r="AU532" s="263" t="s">
        <v>88</v>
      </c>
      <c r="AV532" s="15" t="s">
        <v>137</v>
      </c>
      <c r="AW532" s="15" t="s">
        <v>32</v>
      </c>
      <c r="AX532" s="15" t="s">
        <v>86</v>
      </c>
      <c r="AY532" s="263" t="s">
        <v>130</v>
      </c>
    </row>
    <row r="533" s="2" customFormat="1" ht="24.15" customHeight="1">
      <c r="A533" s="38"/>
      <c r="B533" s="39"/>
      <c r="C533" s="218" t="s">
        <v>828</v>
      </c>
      <c r="D533" s="218" t="s">
        <v>132</v>
      </c>
      <c r="E533" s="219" t="s">
        <v>829</v>
      </c>
      <c r="F533" s="220" t="s">
        <v>227</v>
      </c>
      <c r="G533" s="221" t="s">
        <v>222</v>
      </c>
      <c r="H533" s="222">
        <v>106.246</v>
      </c>
      <c r="I533" s="223"/>
      <c r="J533" s="224">
        <f>ROUND(I533*H533,2)</f>
        <v>0</v>
      </c>
      <c r="K533" s="220" t="s">
        <v>136</v>
      </c>
      <c r="L533" s="44"/>
      <c r="M533" s="225" t="s">
        <v>1</v>
      </c>
      <c r="N533" s="226" t="s">
        <v>43</v>
      </c>
      <c r="O533" s="91"/>
      <c r="P533" s="227">
        <f>O533*H533</f>
        <v>0</v>
      </c>
      <c r="Q533" s="227">
        <v>0</v>
      </c>
      <c r="R533" s="227">
        <f>Q533*H533</f>
        <v>0</v>
      </c>
      <c r="S533" s="227">
        <v>0</v>
      </c>
      <c r="T533" s="228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9" t="s">
        <v>137</v>
      </c>
      <c r="AT533" s="229" t="s">
        <v>132</v>
      </c>
      <c r="AU533" s="229" t="s">
        <v>88</v>
      </c>
      <c r="AY533" s="17" t="s">
        <v>130</v>
      </c>
      <c r="BE533" s="230">
        <f>IF(N533="základní",J533,0)</f>
        <v>0</v>
      </c>
      <c r="BF533" s="230">
        <f>IF(N533="snížená",J533,0)</f>
        <v>0</v>
      </c>
      <c r="BG533" s="230">
        <f>IF(N533="zákl. přenesená",J533,0)</f>
        <v>0</v>
      </c>
      <c r="BH533" s="230">
        <f>IF(N533="sníž. přenesená",J533,0)</f>
        <v>0</v>
      </c>
      <c r="BI533" s="230">
        <f>IF(N533="nulová",J533,0)</f>
        <v>0</v>
      </c>
      <c r="BJ533" s="17" t="s">
        <v>86</v>
      </c>
      <c r="BK533" s="230">
        <f>ROUND(I533*H533,2)</f>
        <v>0</v>
      </c>
      <c r="BL533" s="17" t="s">
        <v>137</v>
      </c>
      <c r="BM533" s="229" t="s">
        <v>830</v>
      </c>
    </row>
    <row r="534" s="14" customFormat="1">
      <c r="A534" s="14"/>
      <c r="B534" s="242"/>
      <c r="C534" s="243"/>
      <c r="D534" s="233" t="s">
        <v>139</v>
      </c>
      <c r="E534" s="244" t="s">
        <v>1</v>
      </c>
      <c r="F534" s="245" t="s">
        <v>831</v>
      </c>
      <c r="G534" s="243"/>
      <c r="H534" s="246">
        <v>106.246</v>
      </c>
      <c r="I534" s="247"/>
      <c r="J534" s="243"/>
      <c r="K534" s="243"/>
      <c r="L534" s="248"/>
      <c r="M534" s="249"/>
      <c r="N534" s="250"/>
      <c r="O534" s="250"/>
      <c r="P534" s="250"/>
      <c r="Q534" s="250"/>
      <c r="R534" s="250"/>
      <c r="S534" s="250"/>
      <c r="T534" s="251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2" t="s">
        <v>139</v>
      </c>
      <c r="AU534" s="252" t="s">
        <v>88</v>
      </c>
      <c r="AV534" s="14" t="s">
        <v>88</v>
      </c>
      <c r="AW534" s="14" t="s">
        <v>32</v>
      </c>
      <c r="AX534" s="14" t="s">
        <v>78</v>
      </c>
      <c r="AY534" s="252" t="s">
        <v>130</v>
      </c>
    </row>
    <row r="535" s="15" customFormat="1">
      <c r="A535" s="15"/>
      <c r="B535" s="253"/>
      <c r="C535" s="254"/>
      <c r="D535" s="233" t="s">
        <v>139</v>
      </c>
      <c r="E535" s="255" t="s">
        <v>1</v>
      </c>
      <c r="F535" s="256" t="s">
        <v>142</v>
      </c>
      <c r="G535" s="254"/>
      <c r="H535" s="257">
        <v>106.246</v>
      </c>
      <c r="I535" s="258"/>
      <c r="J535" s="254"/>
      <c r="K535" s="254"/>
      <c r="L535" s="259"/>
      <c r="M535" s="260"/>
      <c r="N535" s="261"/>
      <c r="O535" s="261"/>
      <c r="P535" s="261"/>
      <c r="Q535" s="261"/>
      <c r="R535" s="261"/>
      <c r="S535" s="261"/>
      <c r="T535" s="262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63" t="s">
        <v>139</v>
      </c>
      <c r="AU535" s="263" t="s">
        <v>88</v>
      </c>
      <c r="AV535" s="15" t="s">
        <v>137</v>
      </c>
      <c r="AW535" s="15" t="s">
        <v>32</v>
      </c>
      <c r="AX535" s="15" t="s">
        <v>86</v>
      </c>
      <c r="AY535" s="263" t="s">
        <v>130</v>
      </c>
    </row>
    <row r="536" s="12" customFormat="1" ht="22.8" customHeight="1">
      <c r="A536" s="12"/>
      <c r="B536" s="202"/>
      <c r="C536" s="203"/>
      <c r="D536" s="204" t="s">
        <v>77</v>
      </c>
      <c r="E536" s="216" t="s">
        <v>832</v>
      </c>
      <c r="F536" s="216" t="s">
        <v>833</v>
      </c>
      <c r="G536" s="203"/>
      <c r="H536" s="203"/>
      <c r="I536" s="206"/>
      <c r="J536" s="217">
        <f>BK536</f>
        <v>0</v>
      </c>
      <c r="K536" s="203"/>
      <c r="L536" s="208"/>
      <c r="M536" s="209"/>
      <c r="N536" s="210"/>
      <c r="O536" s="210"/>
      <c r="P536" s="211">
        <f>P537</f>
        <v>0</v>
      </c>
      <c r="Q536" s="210"/>
      <c r="R536" s="211">
        <f>R537</f>
        <v>0</v>
      </c>
      <c r="S536" s="210"/>
      <c r="T536" s="212">
        <f>T537</f>
        <v>0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213" t="s">
        <v>86</v>
      </c>
      <c r="AT536" s="214" t="s">
        <v>77</v>
      </c>
      <c r="AU536" s="214" t="s">
        <v>86</v>
      </c>
      <c r="AY536" s="213" t="s">
        <v>130</v>
      </c>
      <c r="BK536" s="215">
        <f>BK537</f>
        <v>0</v>
      </c>
    </row>
    <row r="537" s="2" customFormat="1" ht="24.15" customHeight="1">
      <c r="A537" s="38"/>
      <c r="B537" s="39"/>
      <c r="C537" s="218" t="s">
        <v>834</v>
      </c>
      <c r="D537" s="218" t="s">
        <v>132</v>
      </c>
      <c r="E537" s="219" t="s">
        <v>835</v>
      </c>
      <c r="F537" s="220" t="s">
        <v>836</v>
      </c>
      <c r="G537" s="221" t="s">
        <v>222</v>
      </c>
      <c r="H537" s="222">
        <v>408.53399999999999</v>
      </c>
      <c r="I537" s="223"/>
      <c r="J537" s="224">
        <f>ROUND(I537*H537,2)</f>
        <v>0</v>
      </c>
      <c r="K537" s="220" t="s">
        <v>136</v>
      </c>
      <c r="L537" s="44"/>
      <c r="M537" s="225" t="s">
        <v>1</v>
      </c>
      <c r="N537" s="226" t="s">
        <v>43</v>
      </c>
      <c r="O537" s="91"/>
      <c r="P537" s="227">
        <f>O537*H537</f>
        <v>0</v>
      </c>
      <c r="Q537" s="227">
        <v>0</v>
      </c>
      <c r="R537" s="227">
        <f>Q537*H537</f>
        <v>0</v>
      </c>
      <c r="S537" s="227">
        <v>0</v>
      </c>
      <c r="T537" s="228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9" t="s">
        <v>137</v>
      </c>
      <c r="AT537" s="229" t="s">
        <v>132</v>
      </c>
      <c r="AU537" s="229" t="s">
        <v>88</v>
      </c>
      <c r="AY537" s="17" t="s">
        <v>130</v>
      </c>
      <c r="BE537" s="230">
        <f>IF(N537="základní",J537,0)</f>
        <v>0</v>
      </c>
      <c r="BF537" s="230">
        <f>IF(N537="snížená",J537,0)</f>
        <v>0</v>
      </c>
      <c r="BG537" s="230">
        <f>IF(N537="zákl. přenesená",J537,0)</f>
        <v>0</v>
      </c>
      <c r="BH537" s="230">
        <f>IF(N537="sníž. přenesená",J537,0)</f>
        <v>0</v>
      </c>
      <c r="BI537" s="230">
        <f>IF(N537="nulová",J537,0)</f>
        <v>0</v>
      </c>
      <c r="BJ537" s="17" t="s">
        <v>86</v>
      </c>
      <c r="BK537" s="230">
        <f>ROUND(I537*H537,2)</f>
        <v>0</v>
      </c>
      <c r="BL537" s="17" t="s">
        <v>137</v>
      </c>
      <c r="BM537" s="229" t="s">
        <v>837</v>
      </c>
    </row>
    <row r="538" s="12" customFormat="1" ht="25.92" customHeight="1">
      <c r="A538" s="12"/>
      <c r="B538" s="202"/>
      <c r="C538" s="203"/>
      <c r="D538" s="204" t="s">
        <v>77</v>
      </c>
      <c r="E538" s="205" t="s">
        <v>838</v>
      </c>
      <c r="F538" s="205" t="s">
        <v>839</v>
      </c>
      <c r="G538" s="203"/>
      <c r="H538" s="203"/>
      <c r="I538" s="206"/>
      <c r="J538" s="207">
        <f>BK538</f>
        <v>0</v>
      </c>
      <c r="K538" s="203"/>
      <c r="L538" s="208"/>
      <c r="M538" s="209"/>
      <c r="N538" s="210"/>
      <c r="O538" s="210"/>
      <c r="P538" s="211">
        <f>P539+P566</f>
        <v>0</v>
      </c>
      <c r="Q538" s="210"/>
      <c r="R538" s="211">
        <f>R539+R566</f>
        <v>2.2998118000000005</v>
      </c>
      <c r="S538" s="210"/>
      <c r="T538" s="212">
        <f>T539+T566</f>
        <v>0.56240000000000001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13" t="s">
        <v>88</v>
      </c>
      <c r="AT538" s="214" t="s">
        <v>77</v>
      </c>
      <c r="AU538" s="214" t="s">
        <v>78</v>
      </c>
      <c r="AY538" s="213" t="s">
        <v>130</v>
      </c>
      <c r="BK538" s="215">
        <f>BK539+BK566</f>
        <v>0</v>
      </c>
    </row>
    <row r="539" s="12" customFormat="1" ht="22.8" customHeight="1">
      <c r="A539" s="12"/>
      <c r="B539" s="202"/>
      <c r="C539" s="203"/>
      <c r="D539" s="204" t="s">
        <v>77</v>
      </c>
      <c r="E539" s="216" t="s">
        <v>840</v>
      </c>
      <c r="F539" s="216" t="s">
        <v>841</v>
      </c>
      <c r="G539" s="203"/>
      <c r="H539" s="203"/>
      <c r="I539" s="206"/>
      <c r="J539" s="217">
        <f>BK539</f>
        <v>0</v>
      </c>
      <c r="K539" s="203"/>
      <c r="L539" s="208"/>
      <c r="M539" s="209"/>
      <c r="N539" s="210"/>
      <c r="O539" s="210"/>
      <c r="P539" s="211">
        <f>SUM(P540:P565)</f>
        <v>0</v>
      </c>
      <c r="Q539" s="210"/>
      <c r="R539" s="211">
        <f>SUM(R540:R565)</f>
        <v>2.2928158000000005</v>
      </c>
      <c r="S539" s="210"/>
      <c r="T539" s="212">
        <f>SUM(T540:T565)</f>
        <v>0.56240000000000001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13" t="s">
        <v>88</v>
      </c>
      <c r="AT539" s="214" t="s">
        <v>77</v>
      </c>
      <c r="AU539" s="214" t="s">
        <v>86</v>
      </c>
      <c r="AY539" s="213" t="s">
        <v>130</v>
      </c>
      <c r="BK539" s="215">
        <f>SUM(BK540:BK565)</f>
        <v>0</v>
      </c>
    </row>
    <row r="540" s="2" customFormat="1" ht="24.15" customHeight="1">
      <c r="A540" s="38"/>
      <c r="B540" s="39"/>
      <c r="C540" s="218" t="s">
        <v>842</v>
      </c>
      <c r="D540" s="218" t="s">
        <v>132</v>
      </c>
      <c r="E540" s="219" t="s">
        <v>843</v>
      </c>
      <c r="F540" s="220" t="s">
        <v>844</v>
      </c>
      <c r="G540" s="221" t="s">
        <v>135</v>
      </c>
      <c r="H540" s="222">
        <v>202.125</v>
      </c>
      <c r="I540" s="223"/>
      <c r="J540" s="224">
        <f>ROUND(I540*H540,2)</f>
        <v>0</v>
      </c>
      <c r="K540" s="220" t="s">
        <v>136</v>
      </c>
      <c r="L540" s="44"/>
      <c r="M540" s="225" t="s">
        <v>1</v>
      </c>
      <c r="N540" s="226" t="s">
        <v>43</v>
      </c>
      <c r="O540" s="91"/>
      <c r="P540" s="227">
        <f>O540*H540</f>
        <v>0</v>
      </c>
      <c r="Q540" s="227">
        <v>0</v>
      </c>
      <c r="R540" s="227">
        <f>Q540*H540</f>
        <v>0</v>
      </c>
      <c r="S540" s="227">
        <v>0</v>
      </c>
      <c r="T540" s="228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9" t="s">
        <v>212</v>
      </c>
      <c r="AT540" s="229" t="s">
        <v>132</v>
      </c>
      <c r="AU540" s="229" t="s">
        <v>88</v>
      </c>
      <c r="AY540" s="17" t="s">
        <v>130</v>
      </c>
      <c r="BE540" s="230">
        <f>IF(N540="základní",J540,0)</f>
        <v>0</v>
      </c>
      <c r="BF540" s="230">
        <f>IF(N540="snížená",J540,0)</f>
        <v>0</v>
      </c>
      <c r="BG540" s="230">
        <f>IF(N540="zákl. přenesená",J540,0)</f>
        <v>0</v>
      </c>
      <c r="BH540" s="230">
        <f>IF(N540="sníž. přenesená",J540,0)</f>
        <v>0</v>
      </c>
      <c r="BI540" s="230">
        <f>IF(N540="nulová",J540,0)</f>
        <v>0</v>
      </c>
      <c r="BJ540" s="17" t="s">
        <v>86</v>
      </c>
      <c r="BK540" s="230">
        <f>ROUND(I540*H540,2)</f>
        <v>0</v>
      </c>
      <c r="BL540" s="17" t="s">
        <v>212</v>
      </c>
      <c r="BM540" s="229" t="s">
        <v>845</v>
      </c>
    </row>
    <row r="541" s="14" customFormat="1">
      <c r="A541" s="14"/>
      <c r="B541" s="242"/>
      <c r="C541" s="243"/>
      <c r="D541" s="233" t="s">
        <v>139</v>
      </c>
      <c r="E541" s="244" t="s">
        <v>1</v>
      </c>
      <c r="F541" s="245" t="s">
        <v>846</v>
      </c>
      <c r="G541" s="243"/>
      <c r="H541" s="246">
        <v>164.86500000000001</v>
      </c>
      <c r="I541" s="247"/>
      <c r="J541" s="243"/>
      <c r="K541" s="243"/>
      <c r="L541" s="248"/>
      <c r="M541" s="249"/>
      <c r="N541" s="250"/>
      <c r="O541" s="250"/>
      <c r="P541" s="250"/>
      <c r="Q541" s="250"/>
      <c r="R541" s="250"/>
      <c r="S541" s="250"/>
      <c r="T541" s="251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2" t="s">
        <v>139</v>
      </c>
      <c r="AU541" s="252" t="s">
        <v>88</v>
      </c>
      <c r="AV541" s="14" t="s">
        <v>88</v>
      </c>
      <c r="AW541" s="14" t="s">
        <v>32</v>
      </c>
      <c r="AX541" s="14" t="s">
        <v>78</v>
      </c>
      <c r="AY541" s="252" t="s">
        <v>130</v>
      </c>
    </row>
    <row r="542" s="14" customFormat="1">
      <c r="A542" s="14"/>
      <c r="B542" s="242"/>
      <c r="C542" s="243"/>
      <c r="D542" s="233" t="s">
        <v>139</v>
      </c>
      <c r="E542" s="244" t="s">
        <v>1</v>
      </c>
      <c r="F542" s="245" t="s">
        <v>847</v>
      </c>
      <c r="G542" s="243"/>
      <c r="H542" s="246">
        <v>37.259999999999998</v>
      </c>
      <c r="I542" s="247"/>
      <c r="J542" s="243"/>
      <c r="K542" s="243"/>
      <c r="L542" s="248"/>
      <c r="M542" s="249"/>
      <c r="N542" s="250"/>
      <c r="O542" s="250"/>
      <c r="P542" s="250"/>
      <c r="Q542" s="250"/>
      <c r="R542" s="250"/>
      <c r="S542" s="250"/>
      <c r="T542" s="251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2" t="s">
        <v>139</v>
      </c>
      <c r="AU542" s="252" t="s">
        <v>88</v>
      </c>
      <c r="AV542" s="14" t="s">
        <v>88</v>
      </c>
      <c r="AW542" s="14" t="s">
        <v>32</v>
      </c>
      <c r="AX542" s="14" t="s">
        <v>78</v>
      </c>
      <c r="AY542" s="252" t="s">
        <v>130</v>
      </c>
    </row>
    <row r="543" s="15" customFormat="1">
      <c r="A543" s="15"/>
      <c r="B543" s="253"/>
      <c r="C543" s="254"/>
      <c r="D543" s="233" t="s">
        <v>139</v>
      </c>
      <c r="E543" s="255" t="s">
        <v>1</v>
      </c>
      <c r="F543" s="256" t="s">
        <v>142</v>
      </c>
      <c r="G543" s="254"/>
      <c r="H543" s="257">
        <v>202.125</v>
      </c>
      <c r="I543" s="258"/>
      <c r="J543" s="254"/>
      <c r="K543" s="254"/>
      <c r="L543" s="259"/>
      <c r="M543" s="260"/>
      <c r="N543" s="261"/>
      <c r="O543" s="261"/>
      <c r="P543" s="261"/>
      <c r="Q543" s="261"/>
      <c r="R543" s="261"/>
      <c r="S543" s="261"/>
      <c r="T543" s="262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63" t="s">
        <v>139</v>
      </c>
      <c r="AU543" s="263" t="s">
        <v>88</v>
      </c>
      <c r="AV543" s="15" t="s">
        <v>137</v>
      </c>
      <c r="AW543" s="15" t="s">
        <v>32</v>
      </c>
      <c r="AX543" s="15" t="s">
        <v>86</v>
      </c>
      <c r="AY543" s="263" t="s">
        <v>130</v>
      </c>
    </row>
    <row r="544" s="2" customFormat="1" ht="16.5" customHeight="1">
      <c r="A544" s="38"/>
      <c r="B544" s="39"/>
      <c r="C544" s="264" t="s">
        <v>848</v>
      </c>
      <c r="D544" s="264" t="s">
        <v>219</v>
      </c>
      <c r="E544" s="265" t="s">
        <v>849</v>
      </c>
      <c r="F544" s="266" t="s">
        <v>850</v>
      </c>
      <c r="G544" s="267" t="s">
        <v>222</v>
      </c>
      <c r="H544" s="268">
        <v>0.067000000000000004</v>
      </c>
      <c r="I544" s="269"/>
      <c r="J544" s="270">
        <f>ROUND(I544*H544,2)</f>
        <v>0</v>
      </c>
      <c r="K544" s="266" t="s">
        <v>136</v>
      </c>
      <c r="L544" s="271"/>
      <c r="M544" s="272" t="s">
        <v>1</v>
      </c>
      <c r="N544" s="273" t="s">
        <v>43</v>
      </c>
      <c r="O544" s="91"/>
      <c r="P544" s="227">
        <f>O544*H544</f>
        <v>0</v>
      </c>
      <c r="Q544" s="227">
        <v>1</v>
      </c>
      <c r="R544" s="227">
        <f>Q544*H544</f>
        <v>0.067000000000000004</v>
      </c>
      <c r="S544" s="227">
        <v>0</v>
      </c>
      <c r="T544" s="228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29" t="s">
        <v>297</v>
      </c>
      <c r="AT544" s="229" t="s">
        <v>219</v>
      </c>
      <c r="AU544" s="229" t="s">
        <v>88</v>
      </c>
      <c r="AY544" s="17" t="s">
        <v>130</v>
      </c>
      <c r="BE544" s="230">
        <f>IF(N544="základní",J544,0)</f>
        <v>0</v>
      </c>
      <c r="BF544" s="230">
        <f>IF(N544="snížená",J544,0)</f>
        <v>0</v>
      </c>
      <c r="BG544" s="230">
        <f>IF(N544="zákl. přenesená",J544,0)</f>
        <v>0</v>
      </c>
      <c r="BH544" s="230">
        <f>IF(N544="sníž. přenesená",J544,0)</f>
        <v>0</v>
      </c>
      <c r="BI544" s="230">
        <f>IF(N544="nulová",J544,0)</f>
        <v>0</v>
      </c>
      <c r="BJ544" s="17" t="s">
        <v>86</v>
      </c>
      <c r="BK544" s="230">
        <f>ROUND(I544*H544,2)</f>
        <v>0</v>
      </c>
      <c r="BL544" s="17" t="s">
        <v>212</v>
      </c>
      <c r="BM544" s="229" t="s">
        <v>851</v>
      </c>
    </row>
    <row r="545" s="14" customFormat="1">
      <c r="A545" s="14"/>
      <c r="B545" s="242"/>
      <c r="C545" s="243"/>
      <c r="D545" s="233" t="s">
        <v>139</v>
      </c>
      <c r="E545" s="243"/>
      <c r="F545" s="245" t="s">
        <v>852</v>
      </c>
      <c r="G545" s="243"/>
      <c r="H545" s="246">
        <v>0.067000000000000004</v>
      </c>
      <c r="I545" s="247"/>
      <c r="J545" s="243"/>
      <c r="K545" s="243"/>
      <c r="L545" s="248"/>
      <c r="M545" s="249"/>
      <c r="N545" s="250"/>
      <c r="O545" s="250"/>
      <c r="P545" s="250"/>
      <c r="Q545" s="250"/>
      <c r="R545" s="250"/>
      <c r="S545" s="250"/>
      <c r="T545" s="251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2" t="s">
        <v>139</v>
      </c>
      <c r="AU545" s="252" t="s">
        <v>88</v>
      </c>
      <c r="AV545" s="14" t="s">
        <v>88</v>
      </c>
      <c r="AW545" s="14" t="s">
        <v>4</v>
      </c>
      <c r="AX545" s="14" t="s">
        <v>86</v>
      </c>
      <c r="AY545" s="252" t="s">
        <v>130</v>
      </c>
    </row>
    <row r="546" s="2" customFormat="1" ht="24.15" customHeight="1">
      <c r="A546" s="38"/>
      <c r="B546" s="39"/>
      <c r="C546" s="218" t="s">
        <v>853</v>
      </c>
      <c r="D546" s="218" t="s">
        <v>132</v>
      </c>
      <c r="E546" s="219" t="s">
        <v>854</v>
      </c>
      <c r="F546" s="220" t="s">
        <v>855</v>
      </c>
      <c r="G546" s="221" t="s">
        <v>135</v>
      </c>
      <c r="H546" s="222">
        <v>6.7599999999999998</v>
      </c>
      <c r="I546" s="223"/>
      <c r="J546" s="224">
        <f>ROUND(I546*H546,2)</f>
        <v>0</v>
      </c>
      <c r="K546" s="220" t="s">
        <v>1</v>
      </c>
      <c r="L546" s="44"/>
      <c r="M546" s="225" t="s">
        <v>1</v>
      </c>
      <c r="N546" s="226" t="s">
        <v>43</v>
      </c>
      <c r="O546" s="91"/>
      <c r="P546" s="227">
        <f>O546*H546</f>
        <v>0</v>
      </c>
      <c r="Q546" s="227">
        <v>0.029999999999999999</v>
      </c>
      <c r="R546" s="227">
        <f>Q546*H546</f>
        <v>0.20279999999999998</v>
      </c>
      <c r="S546" s="227">
        <v>0</v>
      </c>
      <c r="T546" s="228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9" t="s">
        <v>212</v>
      </c>
      <c r="AT546" s="229" t="s">
        <v>132</v>
      </c>
      <c r="AU546" s="229" t="s">
        <v>88</v>
      </c>
      <c r="AY546" s="17" t="s">
        <v>130</v>
      </c>
      <c r="BE546" s="230">
        <f>IF(N546="základní",J546,0)</f>
        <v>0</v>
      </c>
      <c r="BF546" s="230">
        <f>IF(N546="snížená",J546,0)</f>
        <v>0</v>
      </c>
      <c r="BG546" s="230">
        <f>IF(N546="zákl. přenesená",J546,0)</f>
        <v>0</v>
      </c>
      <c r="BH546" s="230">
        <f>IF(N546="sníž. přenesená",J546,0)</f>
        <v>0</v>
      </c>
      <c r="BI546" s="230">
        <f>IF(N546="nulová",J546,0)</f>
        <v>0</v>
      </c>
      <c r="BJ546" s="17" t="s">
        <v>86</v>
      </c>
      <c r="BK546" s="230">
        <f>ROUND(I546*H546,2)</f>
        <v>0</v>
      </c>
      <c r="BL546" s="17" t="s">
        <v>212</v>
      </c>
      <c r="BM546" s="229" t="s">
        <v>856</v>
      </c>
    </row>
    <row r="547" s="14" customFormat="1">
      <c r="A547" s="14"/>
      <c r="B547" s="242"/>
      <c r="C547" s="243"/>
      <c r="D547" s="233" t="s">
        <v>139</v>
      </c>
      <c r="E547" s="244" t="s">
        <v>1</v>
      </c>
      <c r="F547" s="245" t="s">
        <v>857</v>
      </c>
      <c r="G547" s="243"/>
      <c r="H547" s="246">
        <v>6.7599999999999998</v>
      </c>
      <c r="I547" s="247"/>
      <c r="J547" s="243"/>
      <c r="K547" s="243"/>
      <c r="L547" s="248"/>
      <c r="M547" s="249"/>
      <c r="N547" s="250"/>
      <c r="O547" s="250"/>
      <c r="P547" s="250"/>
      <c r="Q547" s="250"/>
      <c r="R547" s="250"/>
      <c r="S547" s="250"/>
      <c r="T547" s="25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2" t="s">
        <v>139</v>
      </c>
      <c r="AU547" s="252" t="s">
        <v>88</v>
      </c>
      <c r="AV547" s="14" t="s">
        <v>88</v>
      </c>
      <c r="AW547" s="14" t="s">
        <v>32</v>
      </c>
      <c r="AX547" s="14" t="s">
        <v>78</v>
      </c>
      <c r="AY547" s="252" t="s">
        <v>130</v>
      </c>
    </row>
    <row r="548" s="15" customFormat="1">
      <c r="A548" s="15"/>
      <c r="B548" s="253"/>
      <c r="C548" s="254"/>
      <c r="D548" s="233" t="s">
        <v>139</v>
      </c>
      <c r="E548" s="255" t="s">
        <v>1</v>
      </c>
      <c r="F548" s="256" t="s">
        <v>142</v>
      </c>
      <c r="G548" s="254"/>
      <c r="H548" s="257">
        <v>6.7599999999999998</v>
      </c>
      <c r="I548" s="258"/>
      <c r="J548" s="254"/>
      <c r="K548" s="254"/>
      <c r="L548" s="259"/>
      <c r="M548" s="260"/>
      <c r="N548" s="261"/>
      <c r="O548" s="261"/>
      <c r="P548" s="261"/>
      <c r="Q548" s="261"/>
      <c r="R548" s="261"/>
      <c r="S548" s="261"/>
      <c r="T548" s="262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3" t="s">
        <v>139</v>
      </c>
      <c r="AU548" s="263" t="s">
        <v>88</v>
      </c>
      <c r="AV548" s="15" t="s">
        <v>137</v>
      </c>
      <c r="AW548" s="15" t="s">
        <v>32</v>
      </c>
      <c r="AX548" s="15" t="s">
        <v>86</v>
      </c>
      <c r="AY548" s="263" t="s">
        <v>130</v>
      </c>
    </row>
    <row r="549" s="2" customFormat="1" ht="16.5" customHeight="1">
      <c r="A549" s="38"/>
      <c r="B549" s="39"/>
      <c r="C549" s="218" t="s">
        <v>858</v>
      </c>
      <c r="D549" s="218" t="s">
        <v>132</v>
      </c>
      <c r="E549" s="219" t="s">
        <v>859</v>
      </c>
      <c r="F549" s="220" t="s">
        <v>860</v>
      </c>
      <c r="G549" s="221" t="s">
        <v>135</v>
      </c>
      <c r="H549" s="222">
        <v>15.93</v>
      </c>
      <c r="I549" s="223"/>
      <c r="J549" s="224">
        <f>ROUND(I549*H549,2)</f>
        <v>0</v>
      </c>
      <c r="K549" s="220" t="s">
        <v>1</v>
      </c>
      <c r="L549" s="44"/>
      <c r="M549" s="225" t="s">
        <v>1</v>
      </c>
      <c r="N549" s="226" t="s">
        <v>43</v>
      </c>
      <c r="O549" s="91"/>
      <c r="P549" s="227">
        <f>O549*H549</f>
        <v>0</v>
      </c>
      <c r="Q549" s="227">
        <v>0.029999999999999999</v>
      </c>
      <c r="R549" s="227">
        <f>Q549*H549</f>
        <v>0.47789999999999999</v>
      </c>
      <c r="S549" s="227">
        <v>0</v>
      </c>
      <c r="T549" s="228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9" t="s">
        <v>212</v>
      </c>
      <c r="AT549" s="229" t="s">
        <v>132</v>
      </c>
      <c r="AU549" s="229" t="s">
        <v>88</v>
      </c>
      <c r="AY549" s="17" t="s">
        <v>130</v>
      </c>
      <c r="BE549" s="230">
        <f>IF(N549="základní",J549,0)</f>
        <v>0</v>
      </c>
      <c r="BF549" s="230">
        <f>IF(N549="snížená",J549,0)</f>
        <v>0</v>
      </c>
      <c r="BG549" s="230">
        <f>IF(N549="zákl. přenesená",J549,0)</f>
        <v>0</v>
      </c>
      <c r="BH549" s="230">
        <f>IF(N549="sníž. přenesená",J549,0)</f>
        <v>0</v>
      </c>
      <c r="BI549" s="230">
        <f>IF(N549="nulová",J549,0)</f>
        <v>0</v>
      </c>
      <c r="BJ549" s="17" t="s">
        <v>86</v>
      </c>
      <c r="BK549" s="230">
        <f>ROUND(I549*H549,2)</f>
        <v>0</v>
      </c>
      <c r="BL549" s="17" t="s">
        <v>212</v>
      </c>
      <c r="BM549" s="229" t="s">
        <v>861</v>
      </c>
    </row>
    <row r="550" s="13" customFormat="1">
      <c r="A550" s="13"/>
      <c r="B550" s="231"/>
      <c r="C550" s="232"/>
      <c r="D550" s="233" t="s">
        <v>139</v>
      </c>
      <c r="E550" s="234" t="s">
        <v>1</v>
      </c>
      <c r="F550" s="235" t="s">
        <v>862</v>
      </c>
      <c r="G550" s="232"/>
      <c r="H550" s="234" t="s">
        <v>1</v>
      </c>
      <c r="I550" s="236"/>
      <c r="J550" s="232"/>
      <c r="K550" s="232"/>
      <c r="L550" s="237"/>
      <c r="M550" s="238"/>
      <c r="N550" s="239"/>
      <c r="O550" s="239"/>
      <c r="P550" s="239"/>
      <c r="Q550" s="239"/>
      <c r="R550" s="239"/>
      <c r="S550" s="239"/>
      <c r="T550" s="24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1" t="s">
        <v>139</v>
      </c>
      <c r="AU550" s="241" t="s">
        <v>88</v>
      </c>
      <c r="AV550" s="13" t="s">
        <v>86</v>
      </c>
      <c r="AW550" s="13" t="s">
        <v>32</v>
      </c>
      <c r="AX550" s="13" t="s">
        <v>78</v>
      </c>
      <c r="AY550" s="241" t="s">
        <v>130</v>
      </c>
    </row>
    <row r="551" s="14" customFormat="1">
      <c r="A551" s="14"/>
      <c r="B551" s="242"/>
      <c r="C551" s="243"/>
      <c r="D551" s="233" t="s">
        <v>139</v>
      </c>
      <c r="E551" s="244" t="s">
        <v>1</v>
      </c>
      <c r="F551" s="245" t="s">
        <v>863</v>
      </c>
      <c r="G551" s="243"/>
      <c r="H551" s="246">
        <v>15.93</v>
      </c>
      <c r="I551" s="247"/>
      <c r="J551" s="243"/>
      <c r="K551" s="243"/>
      <c r="L551" s="248"/>
      <c r="M551" s="249"/>
      <c r="N551" s="250"/>
      <c r="O551" s="250"/>
      <c r="P551" s="250"/>
      <c r="Q551" s="250"/>
      <c r="R551" s="250"/>
      <c r="S551" s="250"/>
      <c r="T551" s="251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2" t="s">
        <v>139</v>
      </c>
      <c r="AU551" s="252" t="s">
        <v>88</v>
      </c>
      <c r="AV551" s="14" t="s">
        <v>88</v>
      </c>
      <c r="AW551" s="14" t="s">
        <v>32</v>
      </c>
      <c r="AX551" s="14" t="s">
        <v>78</v>
      </c>
      <c r="AY551" s="252" t="s">
        <v>130</v>
      </c>
    </row>
    <row r="552" s="15" customFormat="1">
      <c r="A552" s="15"/>
      <c r="B552" s="253"/>
      <c r="C552" s="254"/>
      <c r="D552" s="233" t="s">
        <v>139</v>
      </c>
      <c r="E552" s="255" t="s">
        <v>1</v>
      </c>
      <c r="F552" s="256" t="s">
        <v>142</v>
      </c>
      <c r="G552" s="254"/>
      <c r="H552" s="257">
        <v>15.93</v>
      </c>
      <c r="I552" s="258"/>
      <c r="J552" s="254"/>
      <c r="K552" s="254"/>
      <c r="L552" s="259"/>
      <c r="M552" s="260"/>
      <c r="N552" s="261"/>
      <c r="O552" s="261"/>
      <c r="P552" s="261"/>
      <c r="Q552" s="261"/>
      <c r="R552" s="261"/>
      <c r="S552" s="261"/>
      <c r="T552" s="262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3" t="s">
        <v>139</v>
      </c>
      <c r="AU552" s="263" t="s">
        <v>88</v>
      </c>
      <c r="AV552" s="15" t="s">
        <v>137</v>
      </c>
      <c r="AW552" s="15" t="s">
        <v>32</v>
      </c>
      <c r="AX552" s="15" t="s">
        <v>86</v>
      </c>
      <c r="AY552" s="263" t="s">
        <v>130</v>
      </c>
    </row>
    <row r="553" s="2" customFormat="1" ht="16.5" customHeight="1">
      <c r="A553" s="38"/>
      <c r="B553" s="39"/>
      <c r="C553" s="218" t="s">
        <v>864</v>
      </c>
      <c r="D553" s="218" t="s">
        <v>132</v>
      </c>
      <c r="E553" s="219" t="s">
        <v>865</v>
      </c>
      <c r="F553" s="220" t="s">
        <v>866</v>
      </c>
      <c r="G553" s="221" t="s">
        <v>135</v>
      </c>
      <c r="H553" s="222">
        <v>140.59999999999999</v>
      </c>
      <c r="I553" s="223"/>
      <c r="J553" s="224">
        <f>ROUND(I553*H553,2)</f>
        <v>0</v>
      </c>
      <c r="K553" s="220" t="s">
        <v>136</v>
      </c>
      <c r="L553" s="44"/>
      <c r="M553" s="225" t="s">
        <v>1</v>
      </c>
      <c r="N553" s="226" t="s">
        <v>43</v>
      </c>
      <c r="O553" s="91"/>
      <c r="P553" s="227">
        <f>O553*H553</f>
        <v>0</v>
      </c>
      <c r="Q553" s="227">
        <v>0</v>
      </c>
      <c r="R553" s="227">
        <f>Q553*H553</f>
        <v>0</v>
      </c>
      <c r="S553" s="227">
        <v>0.0040000000000000001</v>
      </c>
      <c r="T553" s="228">
        <f>S553*H553</f>
        <v>0.56240000000000001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9" t="s">
        <v>212</v>
      </c>
      <c r="AT553" s="229" t="s">
        <v>132</v>
      </c>
      <c r="AU553" s="229" t="s">
        <v>88</v>
      </c>
      <c r="AY553" s="17" t="s">
        <v>130</v>
      </c>
      <c r="BE553" s="230">
        <f>IF(N553="základní",J553,0)</f>
        <v>0</v>
      </c>
      <c r="BF553" s="230">
        <f>IF(N553="snížená",J553,0)</f>
        <v>0</v>
      </c>
      <c r="BG553" s="230">
        <f>IF(N553="zákl. přenesená",J553,0)</f>
        <v>0</v>
      </c>
      <c r="BH553" s="230">
        <f>IF(N553="sníž. přenesená",J553,0)</f>
        <v>0</v>
      </c>
      <c r="BI553" s="230">
        <f>IF(N553="nulová",J553,0)</f>
        <v>0</v>
      </c>
      <c r="BJ553" s="17" t="s">
        <v>86</v>
      </c>
      <c r="BK553" s="230">
        <f>ROUND(I553*H553,2)</f>
        <v>0</v>
      </c>
      <c r="BL553" s="17" t="s">
        <v>212</v>
      </c>
      <c r="BM553" s="229" t="s">
        <v>867</v>
      </c>
    </row>
    <row r="554" s="13" customFormat="1">
      <c r="A554" s="13"/>
      <c r="B554" s="231"/>
      <c r="C554" s="232"/>
      <c r="D554" s="233" t="s">
        <v>139</v>
      </c>
      <c r="E554" s="234" t="s">
        <v>1</v>
      </c>
      <c r="F554" s="235" t="s">
        <v>868</v>
      </c>
      <c r="G554" s="232"/>
      <c r="H554" s="234" t="s">
        <v>1</v>
      </c>
      <c r="I554" s="236"/>
      <c r="J554" s="232"/>
      <c r="K554" s="232"/>
      <c r="L554" s="237"/>
      <c r="M554" s="238"/>
      <c r="N554" s="239"/>
      <c r="O554" s="239"/>
      <c r="P554" s="239"/>
      <c r="Q554" s="239"/>
      <c r="R554" s="239"/>
      <c r="S554" s="239"/>
      <c r="T554" s="24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1" t="s">
        <v>139</v>
      </c>
      <c r="AU554" s="241" t="s">
        <v>88</v>
      </c>
      <c r="AV554" s="13" t="s">
        <v>86</v>
      </c>
      <c r="AW554" s="13" t="s">
        <v>32</v>
      </c>
      <c r="AX554" s="13" t="s">
        <v>78</v>
      </c>
      <c r="AY554" s="241" t="s">
        <v>130</v>
      </c>
    </row>
    <row r="555" s="14" customFormat="1">
      <c r="A555" s="14"/>
      <c r="B555" s="242"/>
      <c r="C555" s="243"/>
      <c r="D555" s="233" t="s">
        <v>139</v>
      </c>
      <c r="E555" s="244" t="s">
        <v>1</v>
      </c>
      <c r="F555" s="245" t="s">
        <v>869</v>
      </c>
      <c r="G555" s="243"/>
      <c r="H555" s="246">
        <v>140.59999999999999</v>
      </c>
      <c r="I555" s="247"/>
      <c r="J555" s="243"/>
      <c r="K555" s="243"/>
      <c r="L555" s="248"/>
      <c r="M555" s="249"/>
      <c r="N555" s="250"/>
      <c r="O555" s="250"/>
      <c r="P555" s="250"/>
      <c r="Q555" s="250"/>
      <c r="R555" s="250"/>
      <c r="S555" s="250"/>
      <c r="T555" s="25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2" t="s">
        <v>139</v>
      </c>
      <c r="AU555" s="252" t="s">
        <v>88</v>
      </c>
      <c r="AV555" s="14" t="s">
        <v>88</v>
      </c>
      <c r="AW555" s="14" t="s">
        <v>32</v>
      </c>
      <c r="AX555" s="14" t="s">
        <v>78</v>
      </c>
      <c r="AY555" s="252" t="s">
        <v>130</v>
      </c>
    </row>
    <row r="556" s="15" customFormat="1">
      <c r="A556" s="15"/>
      <c r="B556" s="253"/>
      <c r="C556" s="254"/>
      <c r="D556" s="233" t="s">
        <v>139</v>
      </c>
      <c r="E556" s="255" t="s">
        <v>1</v>
      </c>
      <c r="F556" s="256" t="s">
        <v>142</v>
      </c>
      <c r="G556" s="254"/>
      <c r="H556" s="257">
        <v>140.59999999999999</v>
      </c>
      <c r="I556" s="258"/>
      <c r="J556" s="254"/>
      <c r="K556" s="254"/>
      <c r="L556" s="259"/>
      <c r="M556" s="260"/>
      <c r="N556" s="261"/>
      <c r="O556" s="261"/>
      <c r="P556" s="261"/>
      <c r="Q556" s="261"/>
      <c r="R556" s="261"/>
      <c r="S556" s="261"/>
      <c r="T556" s="262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63" t="s">
        <v>139</v>
      </c>
      <c r="AU556" s="263" t="s">
        <v>88</v>
      </c>
      <c r="AV556" s="15" t="s">
        <v>137</v>
      </c>
      <c r="AW556" s="15" t="s">
        <v>32</v>
      </c>
      <c r="AX556" s="15" t="s">
        <v>86</v>
      </c>
      <c r="AY556" s="263" t="s">
        <v>130</v>
      </c>
    </row>
    <row r="557" s="2" customFormat="1" ht="24.15" customHeight="1">
      <c r="A557" s="38"/>
      <c r="B557" s="39"/>
      <c r="C557" s="218" t="s">
        <v>870</v>
      </c>
      <c r="D557" s="218" t="s">
        <v>132</v>
      </c>
      <c r="E557" s="219" t="s">
        <v>871</v>
      </c>
      <c r="F557" s="220" t="s">
        <v>872</v>
      </c>
      <c r="G557" s="221" t="s">
        <v>135</v>
      </c>
      <c r="H557" s="222">
        <v>164.86500000000001</v>
      </c>
      <c r="I557" s="223"/>
      <c r="J557" s="224">
        <f>ROUND(I557*H557,2)</f>
        <v>0</v>
      </c>
      <c r="K557" s="220" t="s">
        <v>136</v>
      </c>
      <c r="L557" s="44"/>
      <c r="M557" s="225" t="s">
        <v>1</v>
      </c>
      <c r="N557" s="226" t="s">
        <v>43</v>
      </c>
      <c r="O557" s="91"/>
      <c r="P557" s="227">
        <f>O557*H557</f>
        <v>0</v>
      </c>
      <c r="Q557" s="227">
        <v>0.00040000000000000002</v>
      </c>
      <c r="R557" s="227">
        <f>Q557*H557</f>
        <v>0.065946000000000005</v>
      </c>
      <c r="S557" s="227">
        <v>0</v>
      </c>
      <c r="T557" s="228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29" t="s">
        <v>212</v>
      </c>
      <c r="AT557" s="229" t="s">
        <v>132</v>
      </c>
      <c r="AU557" s="229" t="s">
        <v>88</v>
      </c>
      <c r="AY557" s="17" t="s">
        <v>130</v>
      </c>
      <c r="BE557" s="230">
        <f>IF(N557="základní",J557,0)</f>
        <v>0</v>
      </c>
      <c r="BF557" s="230">
        <f>IF(N557="snížená",J557,0)</f>
        <v>0</v>
      </c>
      <c r="BG557" s="230">
        <f>IF(N557="zákl. přenesená",J557,0)</f>
        <v>0</v>
      </c>
      <c r="BH557" s="230">
        <f>IF(N557="sníž. přenesená",J557,0)</f>
        <v>0</v>
      </c>
      <c r="BI557" s="230">
        <f>IF(N557="nulová",J557,0)</f>
        <v>0</v>
      </c>
      <c r="BJ557" s="17" t="s">
        <v>86</v>
      </c>
      <c r="BK557" s="230">
        <f>ROUND(I557*H557,2)</f>
        <v>0</v>
      </c>
      <c r="BL557" s="17" t="s">
        <v>212</v>
      </c>
      <c r="BM557" s="229" t="s">
        <v>873</v>
      </c>
    </row>
    <row r="558" s="2" customFormat="1" ht="49.05" customHeight="1">
      <c r="A558" s="38"/>
      <c r="B558" s="39"/>
      <c r="C558" s="264" t="s">
        <v>874</v>
      </c>
      <c r="D558" s="264" t="s">
        <v>219</v>
      </c>
      <c r="E558" s="265" t="s">
        <v>875</v>
      </c>
      <c r="F558" s="266" t="s">
        <v>876</v>
      </c>
      <c r="G558" s="267" t="s">
        <v>135</v>
      </c>
      <c r="H558" s="268">
        <v>192.15000000000001</v>
      </c>
      <c r="I558" s="269"/>
      <c r="J558" s="270">
        <f>ROUND(I558*H558,2)</f>
        <v>0</v>
      </c>
      <c r="K558" s="266" t="s">
        <v>136</v>
      </c>
      <c r="L558" s="271"/>
      <c r="M558" s="272" t="s">
        <v>1</v>
      </c>
      <c r="N558" s="273" t="s">
        <v>43</v>
      </c>
      <c r="O558" s="91"/>
      <c r="P558" s="227">
        <f>O558*H558</f>
        <v>0</v>
      </c>
      <c r="Q558" s="227">
        <v>0.0064000000000000003</v>
      </c>
      <c r="R558" s="227">
        <f>Q558*H558</f>
        <v>1.2297600000000002</v>
      </c>
      <c r="S558" s="227">
        <v>0</v>
      </c>
      <c r="T558" s="228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9" t="s">
        <v>297</v>
      </c>
      <c r="AT558" s="229" t="s">
        <v>219</v>
      </c>
      <c r="AU558" s="229" t="s">
        <v>88</v>
      </c>
      <c r="AY558" s="17" t="s">
        <v>130</v>
      </c>
      <c r="BE558" s="230">
        <f>IF(N558="základní",J558,0)</f>
        <v>0</v>
      </c>
      <c r="BF558" s="230">
        <f>IF(N558="snížená",J558,0)</f>
        <v>0</v>
      </c>
      <c r="BG558" s="230">
        <f>IF(N558="zákl. přenesená",J558,0)</f>
        <v>0</v>
      </c>
      <c r="BH558" s="230">
        <f>IF(N558="sníž. přenesená",J558,0)</f>
        <v>0</v>
      </c>
      <c r="BI558" s="230">
        <f>IF(N558="nulová",J558,0)</f>
        <v>0</v>
      </c>
      <c r="BJ558" s="17" t="s">
        <v>86</v>
      </c>
      <c r="BK558" s="230">
        <f>ROUND(I558*H558,2)</f>
        <v>0</v>
      </c>
      <c r="BL558" s="17" t="s">
        <v>212</v>
      </c>
      <c r="BM558" s="229" t="s">
        <v>877</v>
      </c>
    </row>
    <row r="559" s="14" customFormat="1">
      <c r="A559" s="14"/>
      <c r="B559" s="242"/>
      <c r="C559" s="243"/>
      <c r="D559" s="233" t="s">
        <v>139</v>
      </c>
      <c r="E559" s="243"/>
      <c r="F559" s="245" t="s">
        <v>878</v>
      </c>
      <c r="G559" s="243"/>
      <c r="H559" s="246">
        <v>192.15000000000001</v>
      </c>
      <c r="I559" s="247"/>
      <c r="J559" s="243"/>
      <c r="K559" s="243"/>
      <c r="L559" s="248"/>
      <c r="M559" s="249"/>
      <c r="N559" s="250"/>
      <c r="O559" s="250"/>
      <c r="P559" s="250"/>
      <c r="Q559" s="250"/>
      <c r="R559" s="250"/>
      <c r="S559" s="250"/>
      <c r="T559" s="25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2" t="s">
        <v>139</v>
      </c>
      <c r="AU559" s="252" t="s">
        <v>88</v>
      </c>
      <c r="AV559" s="14" t="s">
        <v>88</v>
      </c>
      <c r="AW559" s="14" t="s">
        <v>4</v>
      </c>
      <c r="AX559" s="14" t="s">
        <v>86</v>
      </c>
      <c r="AY559" s="252" t="s">
        <v>130</v>
      </c>
    </row>
    <row r="560" s="2" customFormat="1" ht="24.15" customHeight="1">
      <c r="A560" s="38"/>
      <c r="B560" s="39"/>
      <c r="C560" s="218" t="s">
        <v>879</v>
      </c>
      <c r="D560" s="218" t="s">
        <v>132</v>
      </c>
      <c r="E560" s="219" t="s">
        <v>871</v>
      </c>
      <c r="F560" s="220" t="s">
        <v>872</v>
      </c>
      <c r="G560" s="221" t="s">
        <v>135</v>
      </c>
      <c r="H560" s="222">
        <v>37.259999999999998</v>
      </c>
      <c r="I560" s="223"/>
      <c r="J560" s="224">
        <f>ROUND(I560*H560,2)</f>
        <v>0</v>
      </c>
      <c r="K560" s="220" t="s">
        <v>136</v>
      </c>
      <c r="L560" s="44"/>
      <c r="M560" s="225" t="s">
        <v>1</v>
      </c>
      <c r="N560" s="226" t="s">
        <v>43</v>
      </c>
      <c r="O560" s="91"/>
      <c r="P560" s="227">
        <f>O560*H560</f>
        <v>0</v>
      </c>
      <c r="Q560" s="227">
        <v>0.00040000000000000002</v>
      </c>
      <c r="R560" s="227">
        <f>Q560*H560</f>
        <v>0.014904000000000001</v>
      </c>
      <c r="S560" s="227">
        <v>0</v>
      </c>
      <c r="T560" s="228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9" t="s">
        <v>212</v>
      </c>
      <c r="AT560" s="229" t="s">
        <v>132</v>
      </c>
      <c r="AU560" s="229" t="s">
        <v>88</v>
      </c>
      <c r="AY560" s="17" t="s">
        <v>130</v>
      </c>
      <c r="BE560" s="230">
        <f>IF(N560="základní",J560,0)</f>
        <v>0</v>
      </c>
      <c r="BF560" s="230">
        <f>IF(N560="snížená",J560,0)</f>
        <v>0</v>
      </c>
      <c r="BG560" s="230">
        <f>IF(N560="zákl. přenesená",J560,0)</f>
        <v>0</v>
      </c>
      <c r="BH560" s="230">
        <f>IF(N560="sníž. přenesená",J560,0)</f>
        <v>0</v>
      </c>
      <c r="BI560" s="230">
        <f>IF(N560="nulová",J560,0)</f>
        <v>0</v>
      </c>
      <c r="BJ560" s="17" t="s">
        <v>86</v>
      </c>
      <c r="BK560" s="230">
        <f>ROUND(I560*H560,2)</f>
        <v>0</v>
      </c>
      <c r="BL560" s="17" t="s">
        <v>212</v>
      </c>
      <c r="BM560" s="229" t="s">
        <v>880</v>
      </c>
    </row>
    <row r="561" s="14" customFormat="1">
      <c r="A561" s="14"/>
      <c r="B561" s="242"/>
      <c r="C561" s="243"/>
      <c r="D561" s="233" t="s">
        <v>139</v>
      </c>
      <c r="E561" s="244" t="s">
        <v>1</v>
      </c>
      <c r="F561" s="245" t="s">
        <v>847</v>
      </c>
      <c r="G561" s="243"/>
      <c r="H561" s="246">
        <v>37.259999999999998</v>
      </c>
      <c r="I561" s="247"/>
      <c r="J561" s="243"/>
      <c r="K561" s="243"/>
      <c r="L561" s="248"/>
      <c r="M561" s="249"/>
      <c r="N561" s="250"/>
      <c r="O561" s="250"/>
      <c r="P561" s="250"/>
      <c r="Q561" s="250"/>
      <c r="R561" s="250"/>
      <c r="S561" s="250"/>
      <c r="T561" s="251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2" t="s">
        <v>139</v>
      </c>
      <c r="AU561" s="252" t="s">
        <v>88</v>
      </c>
      <c r="AV561" s="14" t="s">
        <v>88</v>
      </c>
      <c r="AW561" s="14" t="s">
        <v>32</v>
      </c>
      <c r="AX561" s="14" t="s">
        <v>78</v>
      </c>
      <c r="AY561" s="252" t="s">
        <v>130</v>
      </c>
    </row>
    <row r="562" s="15" customFormat="1">
      <c r="A562" s="15"/>
      <c r="B562" s="253"/>
      <c r="C562" s="254"/>
      <c r="D562" s="233" t="s">
        <v>139</v>
      </c>
      <c r="E562" s="255" t="s">
        <v>1</v>
      </c>
      <c r="F562" s="256" t="s">
        <v>142</v>
      </c>
      <c r="G562" s="254"/>
      <c r="H562" s="257">
        <v>37.259999999999998</v>
      </c>
      <c r="I562" s="258"/>
      <c r="J562" s="254"/>
      <c r="K562" s="254"/>
      <c r="L562" s="259"/>
      <c r="M562" s="260"/>
      <c r="N562" s="261"/>
      <c r="O562" s="261"/>
      <c r="P562" s="261"/>
      <c r="Q562" s="261"/>
      <c r="R562" s="261"/>
      <c r="S562" s="261"/>
      <c r="T562" s="262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63" t="s">
        <v>139</v>
      </c>
      <c r="AU562" s="263" t="s">
        <v>88</v>
      </c>
      <c r="AV562" s="15" t="s">
        <v>137</v>
      </c>
      <c r="AW562" s="15" t="s">
        <v>32</v>
      </c>
      <c r="AX562" s="15" t="s">
        <v>86</v>
      </c>
      <c r="AY562" s="263" t="s">
        <v>130</v>
      </c>
    </row>
    <row r="563" s="2" customFormat="1" ht="44.25" customHeight="1">
      <c r="A563" s="38"/>
      <c r="B563" s="39"/>
      <c r="C563" s="264" t="s">
        <v>881</v>
      </c>
      <c r="D563" s="264" t="s">
        <v>219</v>
      </c>
      <c r="E563" s="265" t="s">
        <v>882</v>
      </c>
      <c r="F563" s="266" t="s">
        <v>883</v>
      </c>
      <c r="G563" s="267" t="s">
        <v>135</v>
      </c>
      <c r="H563" s="268">
        <v>43.427</v>
      </c>
      <c r="I563" s="269"/>
      <c r="J563" s="270">
        <f>ROUND(I563*H563,2)</f>
        <v>0</v>
      </c>
      <c r="K563" s="266" t="s">
        <v>136</v>
      </c>
      <c r="L563" s="271"/>
      <c r="M563" s="272" t="s">
        <v>1</v>
      </c>
      <c r="N563" s="273" t="s">
        <v>43</v>
      </c>
      <c r="O563" s="91"/>
      <c r="P563" s="227">
        <f>O563*H563</f>
        <v>0</v>
      </c>
      <c r="Q563" s="227">
        <v>0.0054000000000000003</v>
      </c>
      <c r="R563" s="227">
        <f>Q563*H563</f>
        <v>0.23450580000000001</v>
      </c>
      <c r="S563" s="227">
        <v>0</v>
      </c>
      <c r="T563" s="228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9" t="s">
        <v>297</v>
      </c>
      <c r="AT563" s="229" t="s">
        <v>219</v>
      </c>
      <c r="AU563" s="229" t="s">
        <v>88</v>
      </c>
      <c r="AY563" s="17" t="s">
        <v>130</v>
      </c>
      <c r="BE563" s="230">
        <f>IF(N563="základní",J563,0)</f>
        <v>0</v>
      </c>
      <c r="BF563" s="230">
        <f>IF(N563="snížená",J563,0)</f>
        <v>0</v>
      </c>
      <c r="BG563" s="230">
        <f>IF(N563="zákl. přenesená",J563,0)</f>
        <v>0</v>
      </c>
      <c r="BH563" s="230">
        <f>IF(N563="sníž. přenesená",J563,0)</f>
        <v>0</v>
      </c>
      <c r="BI563" s="230">
        <f>IF(N563="nulová",J563,0)</f>
        <v>0</v>
      </c>
      <c r="BJ563" s="17" t="s">
        <v>86</v>
      </c>
      <c r="BK563" s="230">
        <f>ROUND(I563*H563,2)</f>
        <v>0</v>
      </c>
      <c r="BL563" s="17" t="s">
        <v>212</v>
      </c>
      <c r="BM563" s="229" t="s">
        <v>884</v>
      </c>
    </row>
    <row r="564" s="14" customFormat="1">
      <c r="A564" s="14"/>
      <c r="B564" s="242"/>
      <c r="C564" s="243"/>
      <c r="D564" s="233" t="s">
        <v>139</v>
      </c>
      <c r="E564" s="243"/>
      <c r="F564" s="245" t="s">
        <v>885</v>
      </c>
      <c r="G564" s="243"/>
      <c r="H564" s="246">
        <v>43.427</v>
      </c>
      <c r="I564" s="247"/>
      <c r="J564" s="243"/>
      <c r="K564" s="243"/>
      <c r="L564" s="248"/>
      <c r="M564" s="249"/>
      <c r="N564" s="250"/>
      <c r="O564" s="250"/>
      <c r="P564" s="250"/>
      <c r="Q564" s="250"/>
      <c r="R564" s="250"/>
      <c r="S564" s="250"/>
      <c r="T564" s="251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2" t="s">
        <v>139</v>
      </c>
      <c r="AU564" s="252" t="s">
        <v>88</v>
      </c>
      <c r="AV564" s="14" t="s">
        <v>88</v>
      </c>
      <c r="AW564" s="14" t="s">
        <v>4</v>
      </c>
      <c r="AX564" s="14" t="s">
        <v>86</v>
      </c>
      <c r="AY564" s="252" t="s">
        <v>130</v>
      </c>
    </row>
    <row r="565" s="2" customFormat="1" ht="24.15" customHeight="1">
      <c r="A565" s="38"/>
      <c r="B565" s="39"/>
      <c r="C565" s="218" t="s">
        <v>886</v>
      </c>
      <c r="D565" s="218" t="s">
        <v>132</v>
      </c>
      <c r="E565" s="219" t="s">
        <v>887</v>
      </c>
      <c r="F565" s="220" t="s">
        <v>888</v>
      </c>
      <c r="G565" s="221" t="s">
        <v>222</v>
      </c>
      <c r="H565" s="222">
        <v>2.2930000000000001</v>
      </c>
      <c r="I565" s="223"/>
      <c r="J565" s="224">
        <f>ROUND(I565*H565,2)</f>
        <v>0</v>
      </c>
      <c r="K565" s="220" t="s">
        <v>136</v>
      </c>
      <c r="L565" s="44"/>
      <c r="M565" s="225" t="s">
        <v>1</v>
      </c>
      <c r="N565" s="226" t="s">
        <v>43</v>
      </c>
      <c r="O565" s="91"/>
      <c r="P565" s="227">
        <f>O565*H565</f>
        <v>0</v>
      </c>
      <c r="Q565" s="227">
        <v>0</v>
      </c>
      <c r="R565" s="227">
        <f>Q565*H565</f>
        <v>0</v>
      </c>
      <c r="S565" s="227">
        <v>0</v>
      </c>
      <c r="T565" s="228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9" t="s">
        <v>212</v>
      </c>
      <c r="AT565" s="229" t="s">
        <v>132</v>
      </c>
      <c r="AU565" s="229" t="s">
        <v>88</v>
      </c>
      <c r="AY565" s="17" t="s">
        <v>130</v>
      </c>
      <c r="BE565" s="230">
        <f>IF(N565="základní",J565,0)</f>
        <v>0</v>
      </c>
      <c r="BF565" s="230">
        <f>IF(N565="snížená",J565,0)</f>
        <v>0</v>
      </c>
      <c r="BG565" s="230">
        <f>IF(N565="zákl. přenesená",J565,0)</f>
        <v>0</v>
      </c>
      <c r="BH565" s="230">
        <f>IF(N565="sníž. přenesená",J565,0)</f>
        <v>0</v>
      </c>
      <c r="BI565" s="230">
        <f>IF(N565="nulová",J565,0)</f>
        <v>0</v>
      </c>
      <c r="BJ565" s="17" t="s">
        <v>86</v>
      </c>
      <c r="BK565" s="230">
        <f>ROUND(I565*H565,2)</f>
        <v>0</v>
      </c>
      <c r="BL565" s="17" t="s">
        <v>212</v>
      </c>
      <c r="BM565" s="229" t="s">
        <v>889</v>
      </c>
    </row>
    <row r="566" s="12" customFormat="1" ht="22.8" customHeight="1">
      <c r="A566" s="12"/>
      <c r="B566" s="202"/>
      <c r="C566" s="203"/>
      <c r="D566" s="204" t="s">
        <v>77</v>
      </c>
      <c r="E566" s="216" t="s">
        <v>890</v>
      </c>
      <c r="F566" s="216" t="s">
        <v>891</v>
      </c>
      <c r="G566" s="203"/>
      <c r="H566" s="203"/>
      <c r="I566" s="206"/>
      <c r="J566" s="217">
        <f>BK566</f>
        <v>0</v>
      </c>
      <c r="K566" s="203"/>
      <c r="L566" s="208"/>
      <c r="M566" s="209"/>
      <c r="N566" s="210"/>
      <c r="O566" s="210"/>
      <c r="P566" s="211">
        <f>SUM(P567:P573)</f>
        <v>0</v>
      </c>
      <c r="Q566" s="210"/>
      <c r="R566" s="211">
        <f>SUM(R567:R573)</f>
        <v>0.0069959999999999996</v>
      </c>
      <c r="S566" s="210"/>
      <c r="T566" s="212">
        <f>SUM(T567:T573)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13" t="s">
        <v>88</v>
      </c>
      <c r="AT566" s="214" t="s">
        <v>77</v>
      </c>
      <c r="AU566" s="214" t="s">
        <v>86</v>
      </c>
      <c r="AY566" s="213" t="s">
        <v>130</v>
      </c>
      <c r="BK566" s="215">
        <f>SUM(BK567:BK573)</f>
        <v>0</v>
      </c>
    </row>
    <row r="567" s="2" customFormat="1" ht="16.5" customHeight="1">
      <c r="A567" s="38"/>
      <c r="B567" s="39"/>
      <c r="C567" s="218" t="s">
        <v>892</v>
      </c>
      <c r="D567" s="218" t="s">
        <v>132</v>
      </c>
      <c r="E567" s="219" t="s">
        <v>893</v>
      </c>
      <c r="F567" s="220" t="s">
        <v>894</v>
      </c>
      <c r="G567" s="221" t="s">
        <v>135</v>
      </c>
      <c r="H567" s="222">
        <v>69.959999999999994</v>
      </c>
      <c r="I567" s="223"/>
      <c r="J567" s="224">
        <f>ROUND(I567*H567,2)</f>
        <v>0</v>
      </c>
      <c r="K567" s="220" t="s">
        <v>136</v>
      </c>
      <c r="L567" s="44"/>
      <c r="M567" s="225" t="s">
        <v>1</v>
      </c>
      <c r="N567" s="226" t="s">
        <v>43</v>
      </c>
      <c r="O567" s="91"/>
      <c r="P567" s="227">
        <f>O567*H567</f>
        <v>0</v>
      </c>
      <c r="Q567" s="227">
        <v>0</v>
      </c>
      <c r="R567" s="227">
        <f>Q567*H567</f>
        <v>0</v>
      </c>
      <c r="S567" s="227">
        <v>0</v>
      </c>
      <c r="T567" s="228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9" t="s">
        <v>212</v>
      </c>
      <c r="AT567" s="229" t="s">
        <v>132</v>
      </c>
      <c r="AU567" s="229" t="s">
        <v>88</v>
      </c>
      <c r="AY567" s="17" t="s">
        <v>130</v>
      </c>
      <c r="BE567" s="230">
        <f>IF(N567="základní",J567,0)</f>
        <v>0</v>
      </c>
      <c r="BF567" s="230">
        <f>IF(N567="snížená",J567,0)</f>
        <v>0</v>
      </c>
      <c r="BG567" s="230">
        <f>IF(N567="zákl. přenesená",J567,0)</f>
        <v>0</v>
      </c>
      <c r="BH567" s="230">
        <f>IF(N567="sníž. přenesená",J567,0)</f>
        <v>0</v>
      </c>
      <c r="BI567" s="230">
        <f>IF(N567="nulová",J567,0)</f>
        <v>0</v>
      </c>
      <c r="BJ567" s="17" t="s">
        <v>86</v>
      </c>
      <c r="BK567" s="230">
        <f>ROUND(I567*H567,2)</f>
        <v>0</v>
      </c>
      <c r="BL567" s="17" t="s">
        <v>212</v>
      </c>
      <c r="BM567" s="229" t="s">
        <v>895</v>
      </c>
    </row>
    <row r="568" s="2" customFormat="1" ht="16.5" customHeight="1">
      <c r="A568" s="38"/>
      <c r="B568" s="39"/>
      <c r="C568" s="218" t="s">
        <v>896</v>
      </c>
      <c r="D568" s="218" t="s">
        <v>132</v>
      </c>
      <c r="E568" s="219" t="s">
        <v>897</v>
      </c>
      <c r="F568" s="220" t="s">
        <v>898</v>
      </c>
      <c r="G568" s="221" t="s">
        <v>135</v>
      </c>
      <c r="H568" s="222">
        <v>69.959999999999994</v>
      </c>
      <c r="I568" s="223"/>
      <c r="J568" s="224">
        <f>ROUND(I568*H568,2)</f>
        <v>0</v>
      </c>
      <c r="K568" s="220" t="s">
        <v>136</v>
      </c>
      <c r="L568" s="44"/>
      <c r="M568" s="225" t="s">
        <v>1</v>
      </c>
      <c r="N568" s="226" t="s">
        <v>43</v>
      </c>
      <c r="O568" s="91"/>
      <c r="P568" s="227">
        <f>O568*H568</f>
        <v>0</v>
      </c>
      <c r="Q568" s="227">
        <v>0</v>
      </c>
      <c r="R568" s="227">
        <f>Q568*H568</f>
        <v>0</v>
      </c>
      <c r="S568" s="227">
        <v>0</v>
      </c>
      <c r="T568" s="228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9" t="s">
        <v>212</v>
      </c>
      <c r="AT568" s="229" t="s">
        <v>132</v>
      </c>
      <c r="AU568" s="229" t="s">
        <v>88</v>
      </c>
      <c r="AY568" s="17" t="s">
        <v>130</v>
      </c>
      <c r="BE568" s="230">
        <f>IF(N568="základní",J568,0)</f>
        <v>0</v>
      </c>
      <c r="BF568" s="230">
        <f>IF(N568="snížená",J568,0)</f>
        <v>0</v>
      </c>
      <c r="BG568" s="230">
        <f>IF(N568="zákl. přenesená",J568,0)</f>
        <v>0</v>
      </c>
      <c r="BH568" s="230">
        <f>IF(N568="sníž. přenesená",J568,0)</f>
        <v>0</v>
      </c>
      <c r="BI568" s="230">
        <f>IF(N568="nulová",J568,0)</f>
        <v>0</v>
      </c>
      <c r="BJ568" s="17" t="s">
        <v>86</v>
      </c>
      <c r="BK568" s="230">
        <f>ROUND(I568*H568,2)</f>
        <v>0</v>
      </c>
      <c r="BL568" s="17" t="s">
        <v>212</v>
      </c>
      <c r="BM568" s="229" t="s">
        <v>899</v>
      </c>
    </row>
    <row r="569" s="2" customFormat="1" ht="24.15" customHeight="1">
      <c r="A569" s="38"/>
      <c r="B569" s="39"/>
      <c r="C569" s="218" t="s">
        <v>900</v>
      </c>
      <c r="D569" s="218" t="s">
        <v>132</v>
      </c>
      <c r="E569" s="219" t="s">
        <v>901</v>
      </c>
      <c r="F569" s="220" t="s">
        <v>902</v>
      </c>
      <c r="G569" s="221" t="s">
        <v>135</v>
      </c>
      <c r="H569" s="222">
        <v>69.959999999999994</v>
      </c>
      <c r="I569" s="223"/>
      <c r="J569" s="224">
        <f>ROUND(I569*H569,2)</f>
        <v>0</v>
      </c>
      <c r="K569" s="220" t="s">
        <v>136</v>
      </c>
      <c r="L569" s="44"/>
      <c r="M569" s="225" t="s">
        <v>1</v>
      </c>
      <c r="N569" s="226" t="s">
        <v>43</v>
      </c>
      <c r="O569" s="91"/>
      <c r="P569" s="227">
        <f>O569*H569</f>
        <v>0</v>
      </c>
      <c r="Q569" s="227">
        <v>0.00010000000000000001</v>
      </c>
      <c r="R569" s="227">
        <f>Q569*H569</f>
        <v>0.0069959999999999996</v>
      </c>
      <c r="S569" s="227">
        <v>0</v>
      </c>
      <c r="T569" s="228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29" t="s">
        <v>212</v>
      </c>
      <c r="AT569" s="229" t="s">
        <v>132</v>
      </c>
      <c r="AU569" s="229" t="s">
        <v>88</v>
      </c>
      <c r="AY569" s="17" t="s">
        <v>130</v>
      </c>
      <c r="BE569" s="230">
        <f>IF(N569="základní",J569,0)</f>
        <v>0</v>
      </c>
      <c r="BF569" s="230">
        <f>IF(N569="snížená",J569,0)</f>
        <v>0</v>
      </c>
      <c r="BG569" s="230">
        <f>IF(N569="zákl. přenesená",J569,0)</f>
        <v>0</v>
      </c>
      <c r="BH569" s="230">
        <f>IF(N569="sníž. přenesená",J569,0)</f>
        <v>0</v>
      </c>
      <c r="BI569" s="230">
        <f>IF(N569="nulová",J569,0)</f>
        <v>0</v>
      </c>
      <c r="BJ569" s="17" t="s">
        <v>86</v>
      </c>
      <c r="BK569" s="230">
        <f>ROUND(I569*H569,2)</f>
        <v>0</v>
      </c>
      <c r="BL569" s="17" t="s">
        <v>212</v>
      </c>
      <c r="BM569" s="229" t="s">
        <v>903</v>
      </c>
    </row>
    <row r="570" s="13" customFormat="1">
      <c r="A570" s="13"/>
      <c r="B570" s="231"/>
      <c r="C570" s="232"/>
      <c r="D570" s="233" t="s">
        <v>139</v>
      </c>
      <c r="E570" s="234" t="s">
        <v>1</v>
      </c>
      <c r="F570" s="235" t="s">
        <v>904</v>
      </c>
      <c r="G570" s="232"/>
      <c r="H570" s="234" t="s">
        <v>1</v>
      </c>
      <c r="I570" s="236"/>
      <c r="J570" s="232"/>
      <c r="K570" s="232"/>
      <c r="L570" s="237"/>
      <c r="M570" s="238"/>
      <c r="N570" s="239"/>
      <c r="O570" s="239"/>
      <c r="P570" s="239"/>
      <c r="Q570" s="239"/>
      <c r="R570" s="239"/>
      <c r="S570" s="239"/>
      <c r="T570" s="24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1" t="s">
        <v>139</v>
      </c>
      <c r="AU570" s="241" t="s">
        <v>88</v>
      </c>
      <c r="AV570" s="13" t="s">
        <v>86</v>
      </c>
      <c r="AW570" s="13" t="s">
        <v>32</v>
      </c>
      <c r="AX570" s="13" t="s">
        <v>78</v>
      </c>
      <c r="AY570" s="241" t="s">
        <v>130</v>
      </c>
    </row>
    <row r="571" s="13" customFormat="1">
      <c r="A571" s="13"/>
      <c r="B571" s="231"/>
      <c r="C571" s="232"/>
      <c r="D571" s="233" t="s">
        <v>139</v>
      </c>
      <c r="E571" s="234" t="s">
        <v>1</v>
      </c>
      <c r="F571" s="235" t="s">
        <v>905</v>
      </c>
      <c r="G571" s="232"/>
      <c r="H571" s="234" t="s">
        <v>1</v>
      </c>
      <c r="I571" s="236"/>
      <c r="J571" s="232"/>
      <c r="K571" s="232"/>
      <c r="L571" s="237"/>
      <c r="M571" s="238"/>
      <c r="N571" s="239"/>
      <c r="O571" s="239"/>
      <c r="P571" s="239"/>
      <c r="Q571" s="239"/>
      <c r="R571" s="239"/>
      <c r="S571" s="239"/>
      <c r="T571" s="240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1" t="s">
        <v>139</v>
      </c>
      <c r="AU571" s="241" t="s">
        <v>88</v>
      </c>
      <c r="AV571" s="13" t="s">
        <v>86</v>
      </c>
      <c r="AW571" s="13" t="s">
        <v>32</v>
      </c>
      <c r="AX571" s="13" t="s">
        <v>78</v>
      </c>
      <c r="AY571" s="241" t="s">
        <v>130</v>
      </c>
    </row>
    <row r="572" s="14" customFormat="1">
      <c r="A572" s="14"/>
      <c r="B572" s="242"/>
      <c r="C572" s="243"/>
      <c r="D572" s="233" t="s">
        <v>139</v>
      </c>
      <c r="E572" s="244" t="s">
        <v>1</v>
      </c>
      <c r="F572" s="245" t="s">
        <v>906</v>
      </c>
      <c r="G572" s="243"/>
      <c r="H572" s="246">
        <v>69.959999999999994</v>
      </c>
      <c r="I572" s="247"/>
      <c r="J572" s="243"/>
      <c r="K572" s="243"/>
      <c r="L572" s="248"/>
      <c r="M572" s="249"/>
      <c r="N572" s="250"/>
      <c r="O572" s="250"/>
      <c r="P572" s="250"/>
      <c r="Q572" s="250"/>
      <c r="R572" s="250"/>
      <c r="S572" s="250"/>
      <c r="T572" s="25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2" t="s">
        <v>139</v>
      </c>
      <c r="AU572" s="252" t="s">
        <v>88</v>
      </c>
      <c r="AV572" s="14" t="s">
        <v>88</v>
      </c>
      <c r="AW572" s="14" t="s">
        <v>32</v>
      </c>
      <c r="AX572" s="14" t="s">
        <v>78</v>
      </c>
      <c r="AY572" s="252" t="s">
        <v>130</v>
      </c>
    </row>
    <row r="573" s="15" customFormat="1">
      <c r="A573" s="15"/>
      <c r="B573" s="253"/>
      <c r="C573" s="254"/>
      <c r="D573" s="233" t="s">
        <v>139</v>
      </c>
      <c r="E573" s="255" t="s">
        <v>1</v>
      </c>
      <c r="F573" s="256" t="s">
        <v>142</v>
      </c>
      <c r="G573" s="254"/>
      <c r="H573" s="257">
        <v>69.959999999999994</v>
      </c>
      <c r="I573" s="258"/>
      <c r="J573" s="254"/>
      <c r="K573" s="254"/>
      <c r="L573" s="259"/>
      <c r="M573" s="278"/>
      <c r="N573" s="279"/>
      <c r="O573" s="279"/>
      <c r="P573" s="279"/>
      <c r="Q573" s="279"/>
      <c r="R573" s="279"/>
      <c r="S573" s="279"/>
      <c r="T573" s="280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63" t="s">
        <v>139</v>
      </c>
      <c r="AU573" s="263" t="s">
        <v>88</v>
      </c>
      <c r="AV573" s="15" t="s">
        <v>137</v>
      </c>
      <c r="AW573" s="15" t="s">
        <v>32</v>
      </c>
      <c r="AX573" s="15" t="s">
        <v>86</v>
      </c>
      <c r="AY573" s="263" t="s">
        <v>130</v>
      </c>
    </row>
    <row r="574" s="2" customFormat="1" ht="6.96" customHeight="1">
      <c r="A574" s="38"/>
      <c r="B574" s="66"/>
      <c r="C574" s="67"/>
      <c r="D574" s="67"/>
      <c r="E574" s="67"/>
      <c r="F574" s="67"/>
      <c r="G574" s="67"/>
      <c r="H574" s="67"/>
      <c r="I574" s="67"/>
      <c r="J574" s="67"/>
      <c r="K574" s="67"/>
      <c r="L574" s="44"/>
      <c r="M574" s="38"/>
      <c r="O574" s="38"/>
      <c r="P574" s="38"/>
      <c r="Q574" s="38"/>
      <c r="R574" s="38"/>
      <c r="S574" s="38"/>
      <c r="T574" s="38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</row>
  </sheetData>
  <sheetProtection sheet="1" autoFilter="0" formatColumns="0" formatRows="0" objects="1" scenarios="1" spinCount="100000" saltValue="pNrsY0vk+J6wFVEpD6WYvNiub3mQSYQ92l8YrBRgpYVAV05Zr7hQIoV+FZfE1u32ihtAVcjQrtLlsPsjZByu6A==" hashValue="nqAbNe0Bs60KM9F4pS9RDifa8qoSUTsUyBcbRPnjGm44s5s0MFzO/JsOvno4Rk8MrlvCJXHoVGWyDk2lUvfWyQ==" algorithmName="SHA-512" password="CC35"/>
  <autoFilter ref="C129:K573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Most ev.č. 18035-2 Dnešice - oprava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907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36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ROUND((SUM(BE121:BE143)),  2)</f>
        <v>0</v>
      </c>
      <c r="G33" s="38"/>
      <c r="H33" s="38"/>
      <c r="I33" s="155">
        <v>0.20999999999999999</v>
      </c>
      <c r="J33" s="154">
        <f>ROUND(((SUM(BE121:BE143))*I33),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ROUND((SUM(BF121:BF143)),  2)</f>
        <v>0</v>
      </c>
      <c r="G34" s="38"/>
      <c r="H34" s="38"/>
      <c r="I34" s="155">
        <v>0.14999999999999999</v>
      </c>
      <c r="J34" s="154">
        <f>ROUND(((SUM(BF121:BF143))*I34),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ROUND((SUM(BG121:BG143)),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ROUND((SUM(BH121:BH143)),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ROUND((SUM(BI121:BI143)),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Most ev.č. 18035-2 Dnešice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VORN - Vedlejší a ostatní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Dnešice</v>
      </c>
      <c r="G89" s="40"/>
      <c r="H89" s="40"/>
      <c r="I89" s="32" t="s">
        <v>22</v>
      </c>
      <c r="J89" s="79" t="str">
        <f>IF(J12="","",J12)</f>
        <v>18. 2. 2022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a údržba silnic plzeňského kraje p.o.</v>
      </c>
      <c r="G91" s="40"/>
      <c r="H91" s="40"/>
      <c r="I91" s="32" t="s">
        <v>30</v>
      </c>
      <c r="J91" s="36" t="str">
        <f>E21</f>
        <v>Martin Hejduk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Jan Petr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908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909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910</v>
      </c>
      <c r="E99" s="188"/>
      <c r="F99" s="188"/>
      <c r="G99" s="188"/>
      <c r="H99" s="188"/>
      <c r="I99" s="188"/>
      <c r="J99" s="189">
        <f>J134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911</v>
      </c>
      <c r="E100" s="188"/>
      <c r="F100" s="188"/>
      <c r="G100" s="188"/>
      <c r="H100" s="188"/>
      <c r="I100" s="188"/>
      <c r="J100" s="189">
        <f>J136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912</v>
      </c>
      <c r="E101" s="188"/>
      <c r="F101" s="188"/>
      <c r="G101" s="188"/>
      <c r="H101" s="188"/>
      <c r="I101" s="188"/>
      <c r="J101" s="189">
        <f>J139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115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Most ev.č. 18035-2 Dnešice - oprava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VORN - Vedlejší a ostatní rozpočtové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Dnešice</v>
      </c>
      <c r="G115" s="40"/>
      <c r="H115" s="40"/>
      <c r="I115" s="32" t="s">
        <v>22</v>
      </c>
      <c r="J115" s="79" t="str">
        <f>IF(J12="","",J12)</f>
        <v>18. 2. 2022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Správa a údržba silnic plzeňského kraje p.o.</v>
      </c>
      <c r="G117" s="40"/>
      <c r="H117" s="40"/>
      <c r="I117" s="32" t="s">
        <v>30</v>
      </c>
      <c r="J117" s="36" t="str">
        <f>E21</f>
        <v>Martin Hejduk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>Jan Petr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116</v>
      </c>
      <c r="D120" s="194" t="s">
        <v>63</v>
      </c>
      <c r="E120" s="194" t="s">
        <v>59</v>
      </c>
      <c r="F120" s="194" t="s">
        <v>60</v>
      </c>
      <c r="G120" s="194" t="s">
        <v>117</v>
      </c>
      <c r="H120" s="194" t="s">
        <v>118</v>
      </c>
      <c r="I120" s="194" t="s">
        <v>119</v>
      </c>
      <c r="J120" s="194" t="s">
        <v>98</v>
      </c>
      <c r="K120" s="195" t="s">
        <v>120</v>
      </c>
      <c r="L120" s="196"/>
      <c r="M120" s="100" t="s">
        <v>1</v>
      </c>
      <c r="N120" s="101" t="s">
        <v>42</v>
      </c>
      <c r="O120" s="101" t="s">
        <v>121</v>
      </c>
      <c r="P120" s="101" t="s">
        <v>122</v>
      </c>
      <c r="Q120" s="101" t="s">
        <v>123</v>
      </c>
      <c r="R120" s="101" t="s">
        <v>124</v>
      </c>
      <c r="S120" s="101" t="s">
        <v>125</v>
      </c>
      <c r="T120" s="102" t="s">
        <v>126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127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100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77</v>
      </c>
      <c r="E122" s="205" t="s">
        <v>913</v>
      </c>
      <c r="F122" s="205" t="s">
        <v>914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P123+P134+P136+P139</f>
        <v>0</v>
      </c>
      <c r="Q122" s="210"/>
      <c r="R122" s="211">
        <f>R123+R134+R136+R139</f>
        <v>0</v>
      </c>
      <c r="S122" s="210"/>
      <c r="T122" s="212">
        <f>T123+T134+T136+T139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158</v>
      </c>
      <c r="AT122" s="214" t="s">
        <v>77</v>
      </c>
      <c r="AU122" s="214" t="s">
        <v>78</v>
      </c>
      <c r="AY122" s="213" t="s">
        <v>130</v>
      </c>
      <c r="BK122" s="215">
        <f>BK123+BK134+BK136+BK139</f>
        <v>0</v>
      </c>
    </row>
    <row r="123" s="12" customFormat="1" ht="22.8" customHeight="1">
      <c r="A123" s="12"/>
      <c r="B123" s="202"/>
      <c r="C123" s="203"/>
      <c r="D123" s="204" t="s">
        <v>77</v>
      </c>
      <c r="E123" s="216" t="s">
        <v>915</v>
      </c>
      <c r="F123" s="216" t="s">
        <v>916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SUM(P124:P133)</f>
        <v>0</v>
      </c>
      <c r="Q123" s="210"/>
      <c r="R123" s="211">
        <f>SUM(R124:R133)</f>
        <v>0</v>
      </c>
      <c r="S123" s="210"/>
      <c r="T123" s="212">
        <f>SUM(T124:T133)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158</v>
      </c>
      <c r="AT123" s="214" t="s">
        <v>77</v>
      </c>
      <c r="AU123" s="214" t="s">
        <v>86</v>
      </c>
      <c r="AY123" s="213" t="s">
        <v>130</v>
      </c>
      <c r="BK123" s="215">
        <f>SUM(BK124:BK133)</f>
        <v>0</v>
      </c>
    </row>
    <row r="124" s="2" customFormat="1" ht="16.5" customHeight="1">
      <c r="A124" s="38"/>
      <c r="B124" s="39"/>
      <c r="C124" s="218" t="s">
        <v>86</v>
      </c>
      <c r="D124" s="218" t="s">
        <v>132</v>
      </c>
      <c r="E124" s="219" t="s">
        <v>917</v>
      </c>
      <c r="F124" s="220" t="s">
        <v>918</v>
      </c>
      <c r="G124" s="221" t="s">
        <v>919</v>
      </c>
      <c r="H124" s="222">
        <v>1</v>
      </c>
      <c r="I124" s="223"/>
      <c r="J124" s="224">
        <f>ROUND(I124*H124,2)</f>
        <v>0</v>
      </c>
      <c r="K124" s="220" t="s">
        <v>136</v>
      </c>
      <c r="L124" s="44"/>
      <c r="M124" s="225" t="s">
        <v>1</v>
      </c>
      <c r="N124" s="226" t="s">
        <v>43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920</v>
      </c>
      <c r="AT124" s="229" t="s">
        <v>132</v>
      </c>
      <c r="AU124" s="229" t="s">
        <v>88</v>
      </c>
      <c r="AY124" s="17" t="s">
        <v>130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86</v>
      </c>
      <c r="BK124" s="230">
        <f>ROUND(I124*H124,2)</f>
        <v>0</v>
      </c>
      <c r="BL124" s="17" t="s">
        <v>920</v>
      </c>
      <c r="BM124" s="229" t="s">
        <v>921</v>
      </c>
    </row>
    <row r="125" s="13" customFormat="1">
      <c r="A125" s="13"/>
      <c r="B125" s="231"/>
      <c r="C125" s="232"/>
      <c r="D125" s="233" t="s">
        <v>139</v>
      </c>
      <c r="E125" s="234" t="s">
        <v>1</v>
      </c>
      <c r="F125" s="235" t="s">
        <v>922</v>
      </c>
      <c r="G125" s="232"/>
      <c r="H125" s="234" t="s">
        <v>1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139</v>
      </c>
      <c r="AU125" s="241" t="s">
        <v>88</v>
      </c>
      <c r="AV125" s="13" t="s">
        <v>86</v>
      </c>
      <c r="AW125" s="13" t="s">
        <v>32</v>
      </c>
      <c r="AX125" s="13" t="s">
        <v>78</v>
      </c>
      <c r="AY125" s="241" t="s">
        <v>130</v>
      </c>
    </row>
    <row r="126" s="14" customFormat="1">
      <c r="A126" s="14"/>
      <c r="B126" s="242"/>
      <c r="C126" s="243"/>
      <c r="D126" s="233" t="s">
        <v>139</v>
      </c>
      <c r="E126" s="244" t="s">
        <v>1</v>
      </c>
      <c r="F126" s="245" t="s">
        <v>86</v>
      </c>
      <c r="G126" s="243"/>
      <c r="H126" s="246">
        <v>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139</v>
      </c>
      <c r="AU126" s="252" t="s">
        <v>88</v>
      </c>
      <c r="AV126" s="14" t="s">
        <v>88</v>
      </c>
      <c r="AW126" s="14" t="s">
        <v>32</v>
      </c>
      <c r="AX126" s="14" t="s">
        <v>78</v>
      </c>
      <c r="AY126" s="252" t="s">
        <v>130</v>
      </c>
    </row>
    <row r="127" s="15" customFormat="1">
      <c r="A127" s="15"/>
      <c r="B127" s="253"/>
      <c r="C127" s="254"/>
      <c r="D127" s="233" t="s">
        <v>139</v>
      </c>
      <c r="E127" s="255" t="s">
        <v>1</v>
      </c>
      <c r="F127" s="256" t="s">
        <v>142</v>
      </c>
      <c r="G127" s="254"/>
      <c r="H127" s="257">
        <v>1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3" t="s">
        <v>139</v>
      </c>
      <c r="AU127" s="263" t="s">
        <v>88</v>
      </c>
      <c r="AV127" s="15" t="s">
        <v>137</v>
      </c>
      <c r="AW127" s="15" t="s">
        <v>32</v>
      </c>
      <c r="AX127" s="15" t="s">
        <v>86</v>
      </c>
      <c r="AY127" s="263" t="s">
        <v>130</v>
      </c>
    </row>
    <row r="128" s="2" customFormat="1" ht="16.5" customHeight="1">
      <c r="A128" s="38"/>
      <c r="B128" s="39"/>
      <c r="C128" s="218" t="s">
        <v>88</v>
      </c>
      <c r="D128" s="218" t="s">
        <v>132</v>
      </c>
      <c r="E128" s="219" t="s">
        <v>923</v>
      </c>
      <c r="F128" s="220" t="s">
        <v>924</v>
      </c>
      <c r="G128" s="221" t="s">
        <v>919</v>
      </c>
      <c r="H128" s="222">
        <v>1</v>
      </c>
      <c r="I128" s="223"/>
      <c r="J128" s="224">
        <f>ROUND(I128*H128,2)</f>
        <v>0</v>
      </c>
      <c r="K128" s="220" t="s">
        <v>136</v>
      </c>
      <c r="L128" s="44"/>
      <c r="M128" s="225" t="s">
        <v>1</v>
      </c>
      <c r="N128" s="226" t="s">
        <v>43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920</v>
      </c>
      <c r="AT128" s="229" t="s">
        <v>132</v>
      </c>
      <c r="AU128" s="229" t="s">
        <v>88</v>
      </c>
      <c r="AY128" s="17" t="s">
        <v>130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86</v>
      </c>
      <c r="BK128" s="230">
        <f>ROUND(I128*H128,2)</f>
        <v>0</v>
      </c>
      <c r="BL128" s="17" t="s">
        <v>920</v>
      </c>
      <c r="BM128" s="229" t="s">
        <v>925</v>
      </c>
    </row>
    <row r="129" s="2" customFormat="1" ht="16.5" customHeight="1">
      <c r="A129" s="38"/>
      <c r="B129" s="39"/>
      <c r="C129" s="218" t="s">
        <v>147</v>
      </c>
      <c r="D129" s="218" t="s">
        <v>132</v>
      </c>
      <c r="E129" s="219" t="s">
        <v>926</v>
      </c>
      <c r="F129" s="220" t="s">
        <v>927</v>
      </c>
      <c r="G129" s="221" t="s">
        <v>919</v>
      </c>
      <c r="H129" s="222">
        <v>1</v>
      </c>
      <c r="I129" s="223"/>
      <c r="J129" s="224">
        <f>ROUND(I129*H129,2)</f>
        <v>0</v>
      </c>
      <c r="K129" s="220" t="s">
        <v>136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920</v>
      </c>
      <c r="AT129" s="229" t="s">
        <v>132</v>
      </c>
      <c r="AU129" s="229" t="s">
        <v>88</v>
      </c>
      <c r="AY129" s="17" t="s">
        <v>130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920</v>
      </c>
      <c r="BM129" s="229" t="s">
        <v>928</v>
      </c>
    </row>
    <row r="130" s="13" customFormat="1">
      <c r="A130" s="13"/>
      <c r="B130" s="231"/>
      <c r="C130" s="232"/>
      <c r="D130" s="233" t="s">
        <v>139</v>
      </c>
      <c r="E130" s="234" t="s">
        <v>1</v>
      </c>
      <c r="F130" s="235" t="s">
        <v>929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139</v>
      </c>
      <c r="AU130" s="241" t="s">
        <v>88</v>
      </c>
      <c r="AV130" s="13" t="s">
        <v>86</v>
      </c>
      <c r="AW130" s="13" t="s">
        <v>32</v>
      </c>
      <c r="AX130" s="13" t="s">
        <v>78</v>
      </c>
      <c r="AY130" s="241" t="s">
        <v>130</v>
      </c>
    </row>
    <row r="131" s="14" customFormat="1">
      <c r="A131" s="14"/>
      <c r="B131" s="242"/>
      <c r="C131" s="243"/>
      <c r="D131" s="233" t="s">
        <v>139</v>
      </c>
      <c r="E131" s="244" t="s">
        <v>1</v>
      </c>
      <c r="F131" s="245" t="s">
        <v>86</v>
      </c>
      <c r="G131" s="243"/>
      <c r="H131" s="246">
        <v>1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139</v>
      </c>
      <c r="AU131" s="252" t="s">
        <v>88</v>
      </c>
      <c r="AV131" s="14" t="s">
        <v>88</v>
      </c>
      <c r="AW131" s="14" t="s">
        <v>32</v>
      </c>
      <c r="AX131" s="14" t="s">
        <v>78</v>
      </c>
      <c r="AY131" s="252" t="s">
        <v>130</v>
      </c>
    </row>
    <row r="132" s="15" customFormat="1">
      <c r="A132" s="15"/>
      <c r="B132" s="253"/>
      <c r="C132" s="254"/>
      <c r="D132" s="233" t="s">
        <v>139</v>
      </c>
      <c r="E132" s="255" t="s">
        <v>1</v>
      </c>
      <c r="F132" s="256" t="s">
        <v>142</v>
      </c>
      <c r="G132" s="254"/>
      <c r="H132" s="257">
        <v>1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3" t="s">
        <v>139</v>
      </c>
      <c r="AU132" s="263" t="s">
        <v>88</v>
      </c>
      <c r="AV132" s="15" t="s">
        <v>137</v>
      </c>
      <c r="AW132" s="15" t="s">
        <v>32</v>
      </c>
      <c r="AX132" s="15" t="s">
        <v>86</v>
      </c>
      <c r="AY132" s="263" t="s">
        <v>130</v>
      </c>
    </row>
    <row r="133" s="2" customFormat="1" ht="16.5" customHeight="1">
      <c r="A133" s="38"/>
      <c r="B133" s="39"/>
      <c r="C133" s="218" t="s">
        <v>137</v>
      </c>
      <c r="D133" s="218" t="s">
        <v>132</v>
      </c>
      <c r="E133" s="219" t="s">
        <v>930</v>
      </c>
      <c r="F133" s="220" t="s">
        <v>931</v>
      </c>
      <c r="G133" s="221" t="s">
        <v>919</v>
      </c>
      <c r="H133" s="222">
        <v>1</v>
      </c>
      <c r="I133" s="223"/>
      <c r="J133" s="224">
        <f>ROUND(I133*H133,2)</f>
        <v>0</v>
      </c>
      <c r="K133" s="220" t="s">
        <v>136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920</v>
      </c>
      <c r="AT133" s="229" t="s">
        <v>132</v>
      </c>
      <c r="AU133" s="229" t="s">
        <v>88</v>
      </c>
      <c r="AY133" s="17" t="s">
        <v>130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920</v>
      </c>
      <c r="BM133" s="229" t="s">
        <v>932</v>
      </c>
    </row>
    <row r="134" s="12" customFormat="1" ht="22.8" customHeight="1">
      <c r="A134" s="12"/>
      <c r="B134" s="202"/>
      <c r="C134" s="203"/>
      <c r="D134" s="204" t="s">
        <v>77</v>
      </c>
      <c r="E134" s="216" t="s">
        <v>933</v>
      </c>
      <c r="F134" s="216" t="s">
        <v>934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P135</f>
        <v>0</v>
      </c>
      <c r="Q134" s="210"/>
      <c r="R134" s="211">
        <f>R135</f>
        <v>0</v>
      </c>
      <c r="S134" s="210"/>
      <c r="T134" s="212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158</v>
      </c>
      <c r="AT134" s="214" t="s">
        <v>77</v>
      </c>
      <c r="AU134" s="214" t="s">
        <v>86</v>
      </c>
      <c r="AY134" s="213" t="s">
        <v>130</v>
      </c>
      <c r="BK134" s="215">
        <f>BK135</f>
        <v>0</v>
      </c>
    </row>
    <row r="135" s="2" customFormat="1" ht="16.5" customHeight="1">
      <c r="A135" s="38"/>
      <c r="B135" s="39"/>
      <c r="C135" s="218" t="s">
        <v>158</v>
      </c>
      <c r="D135" s="218" t="s">
        <v>132</v>
      </c>
      <c r="E135" s="219" t="s">
        <v>935</v>
      </c>
      <c r="F135" s="220" t="s">
        <v>934</v>
      </c>
      <c r="G135" s="221" t="s">
        <v>919</v>
      </c>
      <c r="H135" s="222">
        <v>1</v>
      </c>
      <c r="I135" s="223"/>
      <c r="J135" s="224">
        <f>ROUND(I135*H135,2)</f>
        <v>0</v>
      </c>
      <c r="K135" s="220" t="s">
        <v>136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920</v>
      </c>
      <c r="AT135" s="229" t="s">
        <v>132</v>
      </c>
      <c r="AU135" s="229" t="s">
        <v>88</v>
      </c>
      <c r="AY135" s="17" t="s">
        <v>130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920</v>
      </c>
      <c r="BM135" s="229" t="s">
        <v>936</v>
      </c>
    </row>
    <row r="136" s="12" customFormat="1" ht="22.8" customHeight="1">
      <c r="A136" s="12"/>
      <c r="B136" s="202"/>
      <c r="C136" s="203"/>
      <c r="D136" s="204" t="s">
        <v>77</v>
      </c>
      <c r="E136" s="216" t="s">
        <v>937</v>
      </c>
      <c r="F136" s="216" t="s">
        <v>938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SUM(P137:P138)</f>
        <v>0</v>
      </c>
      <c r="Q136" s="210"/>
      <c r="R136" s="211">
        <f>SUM(R137:R138)</f>
        <v>0</v>
      </c>
      <c r="S136" s="210"/>
      <c r="T136" s="212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158</v>
      </c>
      <c r="AT136" s="214" t="s">
        <v>77</v>
      </c>
      <c r="AU136" s="214" t="s">
        <v>86</v>
      </c>
      <c r="AY136" s="213" t="s">
        <v>130</v>
      </c>
      <c r="BK136" s="215">
        <f>SUM(BK137:BK138)</f>
        <v>0</v>
      </c>
    </row>
    <row r="137" s="2" customFormat="1" ht="16.5" customHeight="1">
      <c r="A137" s="38"/>
      <c r="B137" s="39"/>
      <c r="C137" s="218" t="s">
        <v>163</v>
      </c>
      <c r="D137" s="218" t="s">
        <v>132</v>
      </c>
      <c r="E137" s="219" t="s">
        <v>939</v>
      </c>
      <c r="F137" s="220" t="s">
        <v>940</v>
      </c>
      <c r="G137" s="221" t="s">
        <v>919</v>
      </c>
      <c r="H137" s="222">
        <v>1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920</v>
      </c>
      <c r="AT137" s="229" t="s">
        <v>132</v>
      </c>
      <c r="AU137" s="229" t="s">
        <v>88</v>
      </c>
      <c r="AY137" s="17" t="s">
        <v>130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920</v>
      </c>
      <c r="BM137" s="229" t="s">
        <v>941</v>
      </c>
    </row>
    <row r="138" s="2" customFormat="1" ht="16.5" customHeight="1">
      <c r="A138" s="38"/>
      <c r="B138" s="39"/>
      <c r="C138" s="218" t="s">
        <v>169</v>
      </c>
      <c r="D138" s="218" t="s">
        <v>132</v>
      </c>
      <c r="E138" s="219" t="s">
        <v>942</v>
      </c>
      <c r="F138" s="220" t="s">
        <v>943</v>
      </c>
      <c r="G138" s="221" t="s">
        <v>919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43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920</v>
      </c>
      <c r="AT138" s="229" t="s">
        <v>132</v>
      </c>
      <c r="AU138" s="229" t="s">
        <v>88</v>
      </c>
      <c r="AY138" s="17" t="s">
        <v>130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86</v>
      </c>
      <c r="BK138" s="230">
        <f>ROUND(I138*H138,2)</f>
        <v>0</v>
      </c>
      <c r="BL138" s="17" t="s">
        <v>920</v>
      </c>
      <c r="BM138" s="229" t="s">
        <v>944</v>
      </c>
    </row>
    <row r="139" s="12" customFormat="1" ht="22.8" customHeight="1">
      <c r="A139" s="12"/>
      <c r="B139" s="202"/>
      <c r="C139" s="203"/>
      <c r="D139" s="204" t="s">
        <v>77</v>
      </c>
      <c r="E139" s="216" t="s">
        <v>945</v>
      </c>
      <c r="F139" s="216" t="s">
        <v>946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SUM(P140:P143)</f>
        <v>0</v>
      </c>
      <c r="Q139" s="210"/>
      <c r="R139" s="211">
        <f>SUM(R140:R143)</f>
        <v>0</v>
      </c>
      <c r="S139" s="210"/>
      <c r="T139" s="212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158</v>
      </c>
      <c r="AT139" s="214" t="s">
        <v>77</v>
      </c>
      <c r="AU139" s="214" t="s">
        <v>86</v>
      </c>
      <c r="AY139" s="213" t="s">
        <v>130</v>
      </c>
      <c r="BK139" s="215">
        <f>SUM(BK140:BK143)</f>
        <v>0</v>
      </c>
    </row>
    <row r="140" s="2" customFormat="1" ht="24.15" customHeight="1">
      <c r="A140" s="38"/>
      <c r="B140" s="39"/>
      <c r="C140" s="218" t="s">
        <v>174</v>
      </c>
      <c r="D140" s="218" t="s">
        <v>132</v>
      </c>
      <c r="E140" s="219" t="s">
        <v>947</v>
      </c>
      <c r="F140" s="220" t="s">
        <v>948</v>
      </c>
      <c r="G140" s="221" t="s">
        <v>919</v>
      </c>
      <c r="H140" s="222">
        <v>1</v>
      </c>
      <c r="I140" s="223"/>
      <c r="J140" s="224">
        <f>ROUND(I140*H140,2)</f>
        <v>0</v>
      </c>
      <c r="K140" s="220" t="s">
        <v>136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920</v>
      </c>
      <c r="AT140" s="229" t="s">
        <v>132</v>
      </c>
      <c r="AU140" s="229" t="s">
        <v>88</v>
      </c>
      <c r="AY140" s="17" t="s">
        <v>130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86</v>
      </c>
      <c r="BK140" s="230">
        <f>ROUND(I140*H140,2)</f>
        <v>0</v>
      </c>
      <c r="BL140" s="17" t="s">
        <v>920</v>
      </c>
      <c r="BM140" s="229" t="s">
        <v>949</v>
      </c>
    </row>
    <row r="141" s="13" customFormat="1">
      <c r="A141" s="13"/>
      <c r="B141" s="231"/>
      <c r="C141" s="232"/>
      <c r="D141" s="233" t="s">
        <v>139</v>
      </c>
      <c r="E141" s="234" t="s">
        <v>1</v>
      </c>
      <c r="F141" s="235" t="s">
        <v>950</v>
      </c>
      <c r="G141" s="232"/>
      <c r="H141" s="234" t="s">
        <v>1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139</v>
      </c>
      <c r="AU141" s="241" t="s">
        <v>88</v>
      </c>
      <c r="AV141" s="13" t="s">
        <v>86</v>
      </c>
      <c r="AW141" s="13" t="s">
        <v>32</v>
      </c>
      <c r="AX141" s="13" t="s">
        <v>78</v>
      </c>
      <c r="AY141" s="241" t="s">
        <v>130</v>
      </c>
    </row>
    <row r="142" s="14" customFormat="1">
      <c r="A142" s="14"/>
      <c r="B142" s="242"/>
      <c r="C142" s="243"/>
      <c r="D142" s="233" t="s">
        <v>139</v>
      </c>
      <c r="E142" s="244" t="s">
        <v>1</v>
      </c>
      <c r="F142" s="245" t="s">
        <v>86</v>
      </c>
      <c r="G142" s="243"/>
      <c r="H142" s="246">
        <v>1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139</v>
      </c>
      <c r="AU142" s="252" t="s">
        <v>88</v>
      </c>
      <c r="AV142" s="14" t="s">
        <v>88</v>
      </c>
      <c r="AW142" s="14" t="s">
        <v>32</v>
      </c>
      <c r="AX142" s="14" t="s">
        <v>78</v>
      </c>
      <c r="AY142" s="252" t="s">
        <v>130</v>
      </c>
    </row>
    <row r="143" s="15" customFormat="1">
      <c r="A143" s="15"/>
      <c r="B143" s="253"/>
      <c r="C143" s="254"/>
      <c r="D143" s="233" t="s">
        <v>139</v>
      </c>
      <c r="E143" s="255" t="s">
        <v>1</v>
      </c>
      <c r="F143" s="256" t="s">
        <v>142</v>
      </c>
      <c r="G143" s="254"/>
      <c r="H143" s="257">
        <v>1</v>
      </c>
      <c r="I143" s="258"/>
      <c r="J143" s="254"/>
      <c r="K143" s="254"/>
      <c r="L143" s="259"/>
      <c r="M143" s="278"/>
      <c r="N143" s="279"/>
      <c r="O143" s="279"/>
      <c r="P143" s="279"/>
      <c r="Q143" s="279"/>
      <c r="R143" s="279"/>
      <c r="S143" s="279"/>
      <c r="T143" s="28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3" t="s">
        <v>139</v>
      </c>
      <c r="AU143" s="263" t="s">
        <v>88</v>
      </c>
      <c r="AV143" s="15" t="s">
        <v>137</v>
      </c>
      <c r="AW143" s="15" t="s">
        <v>32</v>
      </c>
      <c r="AX143" s="15" t="s">
        <v>86</v>
      </c>
      <c r="AY143" s="263" t="s">
        <v>130</v>
      </c>
    </row>
    <row r="144" s="2" customFormat="1" ht="6.96" customHeight="1">
      <c r="A144" s="38"/>
      <c r="B144" s="66"/>
      <c r="C144" s="67"/>
      <c r="D144" s="67"/>
      <c r="E144" s="67"/>
      <c r="F144" s="67"/>
      <c r="G144" s="67"/>
      <c r="H144" s="67"/>
      <c r="I144" s="67"/>
      <c r="J144" s="67"/>
      <c r="K144" s="67"/>
      <c r="L144" s="44"/>
      <c r="M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</sheetData>
  <sheetProtection sheet="1" autoFilter="0" formatColumns="0" formatRows="0" objects="1" scenarios="1" spinCount="100000" saltValue="5nlNZLhm6X/ozAOVsCvIYKKxkTOk/xEVx0YpfebDr5TJ8I47NjlgxMXQalT+Ci1OAuetQxJpVx5F/PE7TGE7Lg==" hashValue="NImysx/0BeU++P2sEiZsN37r+olGk+qs8aYxQYc1nJvyvHRIZ5uEbcrcZ5ctwWgZCO++9iQdzeysS1mqKlouZg==" algorithmName="SHA-512" password="CC35"/>
  <autoFilter ref="C120:K14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JANPETR9AB6\janpetr</dc:creator>
  <cp:lastModifiedBy>JANPETR9AB6\janpetr</cp:lastModifiedBy>
  <dcterms:created xsi:type="dcterms:W3CDTF">2022-02-21T16:58:35Z</dcterms:created>
  <dcterms:modified xsi:type="dcterms:W3CDTF">2022-02-21T16:58:40Z</dcterms:modified>
</cp:coreProperties>
</file>